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Naslovna strana" sheetId="1" r:id="rId1"/>
    <sheet name="1. SITSt" sheetId="2" r:id="rId2"/>
    <sheet name="2. Investije u gasovod" sheetId="3" r:id="rId3"/>
    <sheet name="3. Investije u merila" sheetId="4" r:id="rId4"/>
    <sheet name="4. Коlicine " sheetId="5" r:id="rId5"/>
    <sheet name="5. MDP realizacija" sheetId="6" r:id="rId6"/>
    <sheet name="6. Kapacitet ug. godišnji" sheetId="7" r:id="rId7"/>
    <sheet name="7. Kapacitet prek. ug. godišnji" sheetId="8" r:id="rId8"/>
    <sheet name="8. Kapacitet ug. mesecni " sheetId="9" r:id="rId9"/>
    <sheet name="9. Kapacitet prek. ug. mesecni" sheetId="10" r:id="rId10"/>
    <sheet name="10. Kapacitet ug. dnevni" sheetId="11" r:id="rId11"/>
    <sheet name="11. Kapacitet prekid ug. dnevni" sheetId="12" r:id="rId12"/>
    <sheet name="12. TSO prekinuo prekidne kap" sheetId="13" r:id="rId13"/>
    <sheet name="13. TSO prekinuo neprekidne kap" sheetId="14" r:id="rId14"/>
    <sheet name=" 14.  Povratni kapacitet" sheetId="15" r:id="rId15"/>
    <sheet name=" 15. Prekoracenje kapaciteta" sheetId="16" r:id="rId16"/>
    <sheet name="16.Balansiranje" sheetId="17" r:id="rId17"/>
    <sheet name="17. Коlicine po korisnicima sis" sheetId="18" r:id="rId18"/>
  </sheets>
  <externalReferences>
    <externalReference r:id="rId21"/>
  </externalReferences>
  <definedNames>
    <definedName name="_xlfn.SHEET" hidden="1">#NAME?</definedName>
    <definedName name="casovni" localSheetId="11">#REF!</definedName>
    <definedName name="casovni" localSheetId="7">#REF!</definedName>
    <definedName name="casovni" localSheetId="9">#REF!</definedName>
    <definedName name="casovni">#REF!</definedName>
    <definedName name="dfgd" localSheetId="14">#REF!</definedName>
    <definedName name="dfgd" localSheetId="15">#REF!</definedName>
    <definedName name="dfgd" localSheetId="10">#REF!</definedName>
    <definedName name="dfgd" localSheetId="11">#REF!</definedName>
    <definedName name="dfgd" localSheetId="17">#REF!</definedName>
    <definedName name="dfgd" localSheetId="4">#REF!</definedName>
    <definedName name="dfgd" localSheetId="5">#REF!</definedName>
    <definedName name="dfgd" localSheetId="7">#REF!</definedName>
    <definedName name="dfgd" localSheetId="8">#REF!</definedName>
    <definedName name="dfgd" localSheetId="9">#REF!</definedName>
    <definedName name="dfgd">#REF!</definedName>
    <definedName name="dnevni" localSheetId="11">#REF!</definedName>
    <definedName name="dnevni" localSheetId="7">#REF!</definedName>
    <definedName name="dnevni" localSheetId="9">#REF!</definedName>
    <definedName name="dnevni">#REF!</definedName>
    <definedName name="dnevno" localSheetId="7">#REF!</definedName>
    <definedName name="dnevno" localSheetId="9">#REF!</definedName>
    <definedName name="dnevno">#REF!</definedName>
    <definedName name="fdgskeptzokepsrot" localSheetId="14">#REF!</definedName>
    <definedName name="fdgskeptzokepsrot" localSheetId="15">#REF!</definedName>
    <definedName name="fdgskeptzokepsrot" localSheetId="10">#REF!</definedName>
    <definedName name="fdgskeptzokepsrot" localSheetId="11">#REF!</definedName>
    <definedName name="fdgskeptzokepsrot" localSheetId="17">#REF!</definedName>
    <definedName name="fdgskeptzokepsrot" localSheetId="4">#REF!</definedName>
    <definedName name="fdgskeptzokepsrot" localSheetId="5">#REF!</definedName>
    <definedName name="fdgskeptzokepsrot" localSheetId="7">#REF!</definedName>
    <definedName name="fdgskeptzokepsrot" localSheetId="8">#REF!</definedName>
    <definedName name="fdgskeptzokepsrot" localSheetId="9">#REF!</definedName>
    <definedName name="fdgskeptzokepsrot">#REF!</definedName>
    <definedName name="kolicina2" localSheetId="14">#REF!</definedName>
    <definedName name="kolicina2" localSheetId="15">#REF!</definedName>
    <definedName name="kolicina2" localSheetId="10">#REF!</definedName>
    <definedName name="kolicina2" localSheetId="11">#REF!</definedName>
    <definedName name="kolicina2" localSheetId="17">#REF!</definedName>
    <definedName name="kolicina2" localSheetId="5">#REF!</definedName>
    <definedName name="kolicina2" localSheetId="7">#REF!</definedName>
    <definedName name="kolicina2" localSheetId="8">#REF!</definedName>
    <definedName name="kolicina2" localSheetId="9">#REF!</definedName>
    <definedName name="kolicina2">#REF!</definedName>
    <definedName name="mesecno" localSheetId="10">#REF!</definedName>
    <definedName name="mesecno" localSheetId="11">#REF!</definedName>
    <definedName name="mesecno" localSheetId="7">#REF!</definedName>
    <definedName name="mesecno" localSheetId="9">#REF!</definedName>
    <definedName name="mesecno">#REF!</definedName>
    <definedName name="_xlnm.Print_Area" localSheetId="2">'2. Investije u gasovod'!$A$1:$P$27</definedName>
    <definedName name="_xlnm.Print_Area" localSheetId="3">'3. Investije u merila'!$A$1:$H$45</definedName>
    <definedName name="_xlnm.Print_Area" localSheetId="0">'Naslovna strana'!$A$1:$G$36</definedName>
    <definedName name="_xlnm.Print_Titles" localSheetId="17">'17. Коlicine po korisnicima sis'!$1:$5</definedName>
    <definedName name="_xlnm.Print_Titles" localSheetId="4">'4. Коlicine '!$1:$5</definedName>
  </definedNames>
  <calcPr fullCalcOnLoad="1"/>
</workbook>
</file>

<file path=xl/comments3.xml><?xml version="1.0" encoding="utf-8"?>
<comments xmlns="http://schemas.openxmlformats.org/spreadsheetml/2006/main">
  <authors>
    <author>ljh</author>
  </authors>
  <commentList>
    <comment ref="O9" authorId="0">
      <text>
        <r>
          <rPr>
            <sz val="10"/>
            <rFont val="Tahoma"/>
            <family val="2"/>
          </rPr>
          <t xml:space="preserve">За полугодишњи извештај унети "30.06."
а за годишњи "31.12."
</t>
        </r>
      </text>
    </comment>
  </commentList>
</comments>
</file>

<file path=xl/comments4.xml><?xml version="1.0" encoding="utf-8"?>
<comments xmlns="http://schemas.openxmlformats.org/spreadsheetml/2006/main">
  <authors>
    <author>ljh</author>
  </authors>
  <commentList>
    <comment ref="G10" authorId="0">
      <text>
        <r>
          <rPr>
            <sz val="10"/>
            <rFont val="Tahoma"/>
            <family val="2"/>
          </rPr>
          <t xml:space="preserve">За полугодишњи извештај унети "30.06."
а за годишњи "31.12."
</t>
        </r>
      </text>
    </comment>
  </commentList>
</comments>
</file>

<file path=xl/sharedStrings.xml><?xml version="1.0" encoding="utf-8"?>
<sst xmlns="http://schemas.openxmlformats.org/spreadsheetml/2006/main" count="1805" uniqueCount="755">
  <si>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</si>
  <si>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</si>
  <si>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</si>
  <si>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</si>
  <si>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</si>
  <si>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</si>
  <si>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</si>
  <si>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Година (регулаторни период):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</si>
  <si>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</si>
  <si>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</si>
  <si>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</si>
  <si>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</si>
  <si>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</si>
  <si>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</si>
  <si>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</si>
  <si>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1)</t>
  </si>
  <si>
    <t>Тражени подаци се уносе у ћелије обојене жутом бојом</t>
  </si>
  <si>
    <t>2)</t>
  </si>
  <si>
    <t xml:space="preserve">3) </t>
  </si>
  <si>
    <t>Скраћенице:</t>
  </si>
  <si>
    <t xml:space="preserve">TС - </t>
  </si>
  <si>
    <t>Транспортни систем</t>
  </si>
  <si>
    <t xml:space="preserve">ПГ - </t>
  </si>
  <si>
    <t>ЕС -</t>
  </si>
  <si>
    <t>Енергетски субјект</t>
  </si>
  <si>
    <t>АГЕНЦИЈА ЗА ЕНЕРГЕТИКУ РЕПУБЛИКЕ СРБИЈЕ</t>
  </si>
  <si>
    <t>Редни 
број</t>
  </si>
  <si>
    <t>Места преузимања / испоруке</t>
  </si>
  <si>
    <t>Укупно</t>
  </si>
  <si>
    <t xml:space="preserve">Енергетски биланс - пријављена количина </t>
  </si>
  <si>
    <t>1.1</t>
  </si>
  <si>
    <t>Укупно преузимање у ТС</t>
  </si>
  <si>
    <t>1.1.2</t>
  </si>
  <si>
    <t>1.1.3</t>
  </si>
  <si>
    <t>1.1.4</t>
  </si>
  <si>
    <t>Други ТС у земљи</t>
  </si>
  <si>
    <t>1.1.5</t>
  </si>
  <si>
    <t>1.1.6</t>
  </si>
  <si>
    <t>1.2.</t>
  </si>
  <si>
    <t>Разлика транспортованих и планираних количина</t>
  </si>
  <si>
    <t>1.3.</t>
  </si>
  <si>
    <t>Остварење плана (%)</t>
  </si>
  <si>
    <t>Укупна испорука са ТС</t>
  </si>
  <si>
    <t>2.1</t>
  </si>
  <si>
    <t>2.1.1</t>
  </si>
  <si>
    <t>Купци прикључени на ТС</t>
  </si>
  <si>
    <t>2.1.2.2</t>
  </si>
  <si>
    <t>2.1.2</t>
  </si>
  <si>
    <t>Дистрибутивни системи</t>
  </si>
  <si>
    <t>2.1.2.1</t>
  </si>
  <si>
    <t>2.1.3</t>
  </si>
  <si>
    <t>2.1.4</t>
  </si>
  <si>
    <t>2.1.5</t>
  </si>
  <si>
    <t>2.2</t>
  </si>
  <si>
    <t>2.3</t>
  </si>
  <si>
    <t>2.4</t>
  </si>
  <si>
    <t>2.5</t>
  </si>
  <si>
    <t>Прво пуњење нове мреже</t>
  </si>
  <si>
    <t>2.6</t>
  </si>
  <si>
    <t>3</t>
  </si>
  <si>
    <t>Промена количина ПГ у гасоводу због промене притиска</t>
  </si>
  <si>
    <t>4</t>
  </si>
  <si>
    <t>Количине за надокнаду губитака ПГ</t>
  </si>
  <si>
    <t>4.1</t>
  </si>
  <si>
    <t>стопа  губитака у %</t>
  </si>
  <si>
    <t>1.2</t>
  </si>
  <si>
    <t>1.3</t>
  </si>
  <si>
    <t>2</t>
  </si>
  <si>
    <t>Изградња</t>
  </si>
  <si>
    <t>Стављање ван функције</t>
  </si>
  <si>
    <t xml:space="preserve">Замена цеви </t>
  </si>
  <si>
    <t>Промена 
дужине 
гасовода</t>
  </si>
  <si>
    <t xml:space="preserve">Изградња </t>
  </si>
  <si>
    <t>Промена дужине гасовода</t>
  </si>
  <si>
    <t xml:space="preserve"> вађење</t>
  </si>
  <si>
    <t>постављање</t>
  </si>
  <si>
    <t>активних</t>
  </si>
  <si>
    <t>1.1.1</t>
  </si>
  <si>
    <t>без дата логера</t>
  </si>
  <si>
    <t>са дата логером</t>
  </si>
  <si>
    <t>1.3.1</t>
  </si>
  <si>
    <t>1.3.2</t>
  </si>
  <si>
    <t>Подземно складиште гаса</t>
  </si>
  <si>
    <t>Грејање просторија ТС</t>
  </si>
  <si>
    <t>1.1.5.1</t>
  </si>
  <si>
    <t>1.1.5.2</t>
  </si>
  <si>
    <t>2.1.2.3</t>
  </si>
  <si>
    <t>Из другог ТС</t>
  </si>
  <si>
    <t>нових</t>
  </si>
  <si>
    <t>демонтирано</t>
  </si>
  <si>
    <t>монтирано</t>
  </si>
  <si>
    <t>Остварено у току</t>
  </si>
  <si>
    <t>Број излазних станица са ТС</t>
  </si>
  <si>
    <t>Број улаза у ТС</t>
  </si>
  <si>
    <t>Произвођачи ПГ</t>
  </si>
  <si>
    <t xml:space="preserve">Број улаза/ излаза и мерних уређаја
</t>
  </si>
  <si>
    <t>2.2.1</t>
  </si>
  <si>
    <t>2.3.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</si>
  <si>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</si>
  <si>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</si>
  <si>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</si>
  <si>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</si>
  <si>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</si>
  <si>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</si>
  <si>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</si>
  <si>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</si>
  <si>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1.3.3</t>
  </si>
  <si>
    <t>1.3.4</t>
  </si>
  <si>
    <t>1.3.5</t>
  </si>
  <si>
    <t>1.3.6</t>
  </si>
  <si>
    <t>Редни
број</t>
  </si>
  <si>
    <t>Подаци потребни за израчунавање СИТСт</t>
  </si>
  <si>
    <t>Јединица</t>
  </si>
  <si>
    <t>Капацитет</t>
  </si>
  <si>
    <t>1.</t>
  </si>
  <si>
    <t>2.</t>
  </si>
  <si>
    <t>3.</t>
  </si>
  <si>
    <t>Симболи:</t>
  </si>
  <si>
    <t xml:space="preserve">ИКТт    </t>
  </si>
  <si>
    <t>-</t>
  </si>
  <si>
    <t xml:space="preserve">ПКТт    </t>
  </si>
  <si>
    <t xml:space="preserve">СИТСт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</si>
  <si>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</si>
  <si>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</si>
  <si>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</si>
  <si>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</si>
  <si>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</si>
  <si>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</si>
  <si>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</si>
  <si>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</si>
  <si>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</si>
  <si>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</si>
  <si>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</si>
  <si>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</si>
  <si>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Мерила ка дистрибутивним мрежама</t>
  </si>
  <si>
    <t>Мерила за произвођаче ПГ</t>
  </si>
  <si>
    <t>Мерила за подземно складиште гаса</t>
  </si>
  <si>
    <t>Мерила за други ТС у земљи</t>
  </si>
  <si>
    <t>4.</t>
  </si>
  <si>
    <t>Природни гас</t>
  </si>
  <si>
    <t>&lt;</t>
  </si>
  <si>
    <t>2.2.2</t>
  </si>
  <si>
    <t>1.2.1</t>
  </si>
  <si>
    <t>1.2.2</t>
  </si>
  <si>
    <t xml:space="preserve"> из ТС друге државе - укупно преузето</t>
  </si>
  <si>
    <t>из ТС друге државе - увоз за Србију</t>
  </si>
  <si>
    <t>из ТС друге државе - за прекогранични транспорт</t>
  </si>
  <si>
    <t xml:space="preserve">  за транспорт произвођачима ПГ</t>
  </si>
  <si>
    <t xml:space="preserve">  домаћа производња у ТС</t>
  </si>
  <si>
    <t>Крајњи купци прикључени на ТС</t>
  </si>
  <si>
    <t>Из домаће производње у ТС - укупно</t>
  </si>
  <si>
    <t>2.2.</t>
  </si>
  <si>
    <t>Остала сопствена потрошња ТС</t>
  </si>
  <si>
    <t>Количине ПГ за погон компресора</t>
  </si>
  <si>
    <t>Назив гасовода</t>
  </si>
  <si>
    <t>Дужина гасовода (km)</t>
  </si>
  <si>
    <t>5.</t>
  </si>
  <si>
    <t>6.</t>
  </si>
  <si>
    <t>7.</t>
  </si>
  <si>
    <t>8.</t>
  </si>
  <si>
    <t>9.</t>
  </si>
  <si>
    <t>10.</t>
  </si>
  <si>
    <t>Пречник гасовода (mm)</t>
  </si>
  <si>
    <t>Транспорт природног гаса и управљање транспортним системом</t>
  </si>
  <si>
    <t>Укупно годишњих капацитета на улазу у ТС</t>
  </si>
  <si>
    <t>Тар. елемент "улазни капацитет из транспортног система"</t>
  </si>
  <si>
    <t>Тар. Елемент "улазни капацитет производња"</t>
  </si>
  <si>
    <t>Тар. Елемент "улазни капацитет складиште"</t>
  </si>
  <si>
    <t>Тар. Елемент "излазни капацитет домаћа потрошња"</t>
  </si>
  <si>
    <t>2.1.1.</t>
  </si>
  <si>
    <t>2.1.1.1</t>
  </si>
  <si>
    <t>2.1.1.2</t>
  </si>
  <si>
    <t>2.1.2.4</t>
  </si>
  <si>
    <t>Тар. Елемент "излазни капацитет интерконектор"</t>
  </si>
  <si>
    <t>Тар. елемент "улазни капацитет складиште"</t>
  </si>
  <si>
    <t>Тар. елемент "излазни капацитет домаћа потрошња"</t>
  </si>
  <si>
    <t>Тар. елемент "излазни капацитет интерконектор"</t>
  </si>
  <si>
    <t>Р. 
бр.</t>
  </si>
  <si>
    <t>Тар. ел. "улазни капацитет производња"</t>
  </si>
  <si>
    <t>Тар. елемент "излазни кап. домаћа потрошња"</t>
  </si>
  <si>
    <t>Тар. елемент "излазни кап. интерконектор"</t>
  </si>
  <si>
    <t>Укупно месечних капацитета на улазу у ТС</t>
  </si>
  <si>
    <t>Укупно дневних капацитета на улазу у ТС</t>
  </si>
  <si>
    <t>Укупно прекинутих годишњих и месечних капацитета                    на улазу у ТС</t>
  </si>
  <si>
    <t>Укупно прекинутих годишњих и месечних капацитета                   на излазу са ТС</t>
  </si>
  <si>
    <t>Збир прекинутих непрекидних капацитета за тар. елемент "улазни капацитет из транспортног система"</t>
  </si>
  <si>
    <t>Збир прекинутих непрекидних капацитета за тар. елемент "улазни капацитет производња"</t>
  </si>
  <si>
    <t>Збир прекинутих непрекидних капацитета за тар. елемент "улазни капацитет складиште"</t>
  </si>
  <si>
    <t>Збир прекинутих непрекидних капацитета за тар. елемент "излазни капацитет домаћа потрошња"</t>
  </si>
  <si>
    <t>Збир прекинутих непрекидних капацитета за тар. Елемент "излазни капацитет интерконектор"</t>
  </si>
  <si>
    <t>Из домаће производње у ТС укупно</t>
  </si>
  <si>
    <t>Излази са ТС - домаћа потрошња</t>
  </si>
  <si>
    <t>Укупни улази у ТС из другог ТС</t>
  </si>
  <si>
    <t>из ТС друге државе - за прекогр. транспорт</t>
  </si>
  <si>
    <t>1.1.1.1</t>
  </si>
  <si>
    <t>1.1.1.2</t>
  </si>
  <si>
    <t xml:space="preserve">ТС друге државе </t>
  </si>
  <si>
    <t>1.3.7</t>
  </si>
  <si>
    <t>1.3.8</t>
  </si>
  <si>
    <t>Из подземног складишта гаса</t>
  </si>
  <si>
    <t xml:space="preserve">ЗУКт    </t>
  </si>
  <si>
    <t xml:space="preserve"> Пројектовани капацитет транспортног система на улазним тачкама у транспортни систем    (ПКТт)</t>
  </si>
  <si>
    <t xml:space="preserve"> Искоришћени капацитет транспортног  гасовода   (ИКТт)</t>
  </si>
  <si>
    <t xml:space="preserve">   </t>
  </si>
  <si>
    <t>Балансирање</t>
  </si>
  <si>
    <t>ОТС купује/продаје гас на основу год. уговора за балансирање</t>
  </si>
  <si>
    <t>1.1.</t>
  </si>
  <si>
    <t xml:space="preserve">Куповина за систем ОТС </t>
  </si>
  <si>
    <t>Продаја из система ОТС</t>
  </si>
  <si>
    <t xml:space="preserve">ОТС купује/продаје гас корисницима кад су у дебалансу </t>
  </si>
  <si>
    <t>ОТС продаје гас корисницима система</t>
  </si>
  <si>
    <t>дебаланс првог нивоа</t>
  </si>
  <si>
    <t>дебаланс другог нивоа</t>
  </si>
  <si>
    <t>дебаланс трећег нивоа</t>
  </si>
  <si>
    <t>ОТС купује гас од корисника система</t>
  </si>
  <si>
    <t xml:space="preserve">Степен искоришћености капацитета транспортног система ОТС у периоду т (%) </t>
  </si>
  <si>
    <t xml:space="preserve"> Збир уговорених непрекидних годишњих капацитета на улазним тачкама у транспортни систем  (ЗУКт) </t>
  </si>
  <si>
    <t>СПГ -</t>
  </si>
  <si>
    <t xml:space="preserve">Складиште природног гаса </t>
  </si>
  <si>
    <t>ОТС -</t>
  </si>
  <si>
    <t>Оператор транспортног система</t>
  </si>
  <si>
    <t>СПГ-  Банатски двор</t>
  </si>
  <si>
    <t>Из СПГ-  Банатски двор</t>
  </si>
  <si>
    <t>Из СПГ - Банатски Двор</t>
  </si>
  <si>
    <t>Стање
на дан 01. јануара</t>
  </si>
  <si>
    <t>из ТС друге државе - за Србију</t>
  </si>
  <si>
    <t>Стање на дан 01.јан.</t>
  </si>
  <si>
    <t xml:space="preserve">         Купци на снабдевању</t>
  </si>
  <si>
    <t xml:space="preserve">         Купци на резервном снабдевању</t>
  </si>
  <si>
    <t>Подаци о остварењу се достављају полугодишње, најкасније до 01. авугуста текуће године, односно до 01. фебруара следеће године.</t>
  </si>
  <si>
    <t xml:space="preserve"> купаца прикључених на ТС</t>
  </si>
  <si>
    <t>Укупно :</t>
  </si>
  <si>
    <t xml:space="preserve"> за ТС друге државе - БиХ</t>
  </si>
  <si>
    <t>11.</t>
  </si>
  <si>
    <t>12.</t>
  </si>
  <si>
    <t>13.</t>
  </si>
  <si>
    <t>Назив улазне тачке у транспортни систем</t>
  </si>
  <si>
    <t>Пројектовани капацитет</t>
  </si>
  <si>
    <t>Збир пројектованих капацитета на улазима у транспортни систем</t>
  </si>
  <si>
    <t xml:space="preserve">         За транспорт произвођачу ПГ испорука у ДС</t>
  </si>
  <si>
    <t xml:space="preserve"> За транспорт произвођачу ПГ испорука на ТС</t>
  </si>
  <si>
    <t xml:space="preserve">  Други ТС у земљи</t>
  </si>
  <si>
    <t xml:space="preserve">  Дистрибутивни системи</t>
  </si>
  <si>
    <t xml:space="preserve">     Крајњи купци прикључени на ТС </t>
  </si>
  <si>
    <t>из ТС друге државе - укупно преузето</t>
  </si>
  <si>
    <t>За транспорт произвођачу ПГ испорука на ТС</t>
  </si>
  <si>
    <t>31.12.</t>
  </si>
  <si>
    <t xml:space="preserve"> из другог ТС - укупно преузето</t>
  </si>
  <si>
    <t>Из СПГ Банатски двор  - укупно преузето</t>
  </si>
  <si>
    <t>Испорука на излазима у Србији</t>
  </si>
  <si>
    <t>2.2.3</t>
  </si>
  <si>
    <t xml:space="preserve">         Снабдевачи, резервни и јавни снабдевачи и купци који сами купују природни гас за сопствене потребе </t>
  </si>
  <si>
    <t>1.2.3</t>
  </si>
  <si>
    <t>Уговорени годишњи повратни капацитет улаз из другог ТС</t>
  </si>
  <si>
    <t xml:space="preserve">  Уговорени месечни повратни капацитет улаз из другог ТС</t>
  </si>
  <si>
    <t xml:space="preserve">  Уговорени дневни повратни капацитет улаз из другог ТС</t>
  </si>
  <si>
    <t>Уговорени годишњи повратни капацитет улаз из производње</t>
  </si>
  <si>
    <t xml:space="preserve">  Уговорени месечни повратни капацитет улаз из производње</t>
  </si>
  <si>
    <t xml:space="preserve">  Уговорени дневни повратни капацитет улаз из производње</t>
  </si>
  <si>
    <t>Укупно повратних капацитета на улазу у ТС</t>
  </si>
  <si>
    <t>Уговорени годишњи повратни капацитет улаз из складишта</t>
  </si>
  <si>
    <t xml:space="preserve">  Уговорени месечни повратни капацитет улаз из складишта</t>
  </si>
  <si>
    <t xml:space="preserve">  Уговорени дневни повратни капацитет улаз из складишта</t>
  </si>
  <si>
    <t>Уговорени годишњи повратни капацитет излаз у складиште</t>
  </si>
  <si>
    <t xml:space="preserve">  Уговорени месечни повратни капацитет излаз у складиште</t>
  </si>
  <si>
    <t xml:space="preserve">  Уговорени дневни повратни капацитет излаз у складиште</t>
  </si>
  <si>
    <t>Уговорени годишњи повратни капацитет излаз интерконектор</t>
  </si>
  <si>
    <t>Уговорени месечни повратни капацитет излаз интерконектор</t>
  </si>
  <si>
    <t>Уговорени дневни повратни капацитет излаз интерконектор</t>
  </si>
  <si>
    <t>Укупно прекорачење капацитета на улазу у ТС</t>
  </si>
  <si>
    <t>1</t>
  </si>
  <si>
    <t>5</t>
  </si>
  <si>
    <t>6</t>
  </si>
  <si>
    <t>7</t>
  </si>
  <si>
    <t>8</t>
  </si>
  <si>
    <t>9</t>
  </si>
  <si>
    <t>10</t>
  </si>
  <si>
    <t>Оправдана годишња стопа губитака (%)</t>
  </si>
  <si>
    <t>5.1</t>
  </si>
  <si>
    <r>
      <t>kWh</t>
    </r>
    <r>
      <rPr>
        <sz val="11"/>
        <color indexed="18"/>
        <rFont val="Arial Narrow"/>
        <family val="2"/>
      </rPr>
      <t>/дан</t>
    </r>
  </si>
  <si>
    <t>Из другог ТС у земљи - укупно преузето</t>
  </si>
  <si>
    <t>Из другог ТС у земљи - за Србију</t>
  </si>
  <si>
    <t>Из другог ТС у земљи - за прекогранични транспорт</t>
  </si>
  <si>
    <t>MWh</t>
  </si>
  <si>
    <t>Из другог ТС у земљи  - укупно преузето</t>
  </si>
  <si>
    <t>Из другог ТС у земљи  - увоз за Србију</t>
  </si>
  <si>
    <t>1.1.2.1</t>
  </si>
  <si>
    <t>1.1.2.2</t>
  </si>
  <si>
    <t>Из другог ТС у земљи за прекогр. транспорт</t>
  </si>
  <si>
    <t>kWh/дан</t>
  </si>
  <si>
    <t xml:space="preserve">Улаз из ТС у иностранству (име ТИ и земље) </t>
  </si>
  <si>
    <t>Улаз из ТС у земљи (име ТИ)</t>
  </si>
  <si>
    <t>Тар. ел. "улазни капацитет из ТС"</t>
  </si>
  <si>
    <t xml:space="preserve">   Сопствена потрошња ОТС</t>
  </si>
  <si>
    <t>Тар. елемент "излазни кап. складиште"</t>
  </si>
  <si>
    <t xml:space="preserve">Улаз из ТС из иностранства (име ТИ и земље) </t>
  </si>
  <si>
    <t xml:space="preserve"> Излаз у други ТС у земљи (информативно)</t>
  </si>
  <si>
    <t xml:space="preserve">Излаз у ТС у иностранству (име ТИ и земље) </t>
  </si>
  <si>
    <t>Укупно годишњих капацитета на излазу из ТС</t>
  </si>
  <si>
    <t>Укупно месечних капацитета на излазу из ТС</t>
  </si>
  <si>
    <t>Укупно дневних капацитета на излазу из ТС</t>
  </si>
  <si>
    <t>Тар. Елемент "излазни капацитет складиште"</t>
  </si>
  <si>
    <t>Укупно повратних капацитета на излазу из ТС</t>
  </si>
  <si>
    <t>2.3.3</t>
  </si>
  <si>
    <t>Испорука на излазима за транзит</t>
  </si>
  <si>
    <t>Испорука на излазу у складиште</t>
  </si>
  <si>
    <t>Укупна испорука из ТС</t>
  </si>
  <si>
    <t>Укупно прекорачење капацитета на излазу из ТС</t>
  </si>
  <si>
    <t>Збир прекинутих непрекидних капацитета за тар. Елемент "излазни капацитет складиште"</t>
  </si>
  <si>
    <t>Тар. елемент "излазни капацитет складиште"</t>
  </si>
  <si>
    <t>Излаз у ТС друге државе</t>
  </si>
  <si>
    <t>Излаз у складиште Б. Двор</t>
  </si>
  <si>
    <t>Из домаћих гасних поља</t>
  </si>
  <si>
    <t>Број излаза из ТС</t>
  </si>
  <si>
    <t xml:space="preserve">Број излаза из ТС са дата логером </t>
  </si>
  <si>
    <t xml:space="preserve"> Број излаза из ТС без дата логера  </t>
  </si>
  <si>
    <t>Укупно прекидних дневних капацитета на улазу у ТС</t>
  </si>
  <si>
    <t>Укупно прекидних дневних капацитета на излазу из ТС</t>
  </si>
  <si>
    <t>Тарифни елемент "енергент"</t>
  </si>
  <si>
    <t>2 Т</t>
  </si>
  <si>
    <t>Тарифни елемент енергент у земљи</t>
  </si>
  <si>
    <t xml:space="preserve">Тарифни елемент енергент излаз у друге земље </t>
  </si>
  <si>
    <t>Укупно прекинутих уговорених прекидних дневних капацитета на излазу са ТС</t>
  </si>
  <si>
    <t>Укупно прекинутих уговорених прекидних дневних капацитета на улазу у ТС</t>
  </si>
  <si>
    <t xml:space="preserve">  Уговорени квартални повратни капацитет улаз из другог ТС</t>
  </si>
  <si>
    <t xml:space="preserve">  Уговорени квартални повратни капацитет улаз из производње</t>
  </si>
  <si>
    <t xml:space="preserve">  Уговорени квартални повратни капацитет улаз из складишта</t>
  </si>
  <si>
    <t xml:space="preserve">  Уговорени квартални повратни капацитет излаз у складиште</t>
  </si>
  <si>
    <t>Уговорени квартални повратни капацитет излаз интерконектор</t>
  </si>
  <si>
    <t>2.3.4</t>
  </si>
  <si>
    <t>2.2.4</t>
  </si>
  <si>
    <t>1.2.4</t>
  </si>
  <si>
    <t>kWh/h</t>
  </si>
  <si>
    <t>Искоришћени капацитет транспортног система у регулаторном периоду  (kWh/h)</t>
  </si>
  <si>
    <t xml:space="preserve">Збир уговорених непрекидних годишњих капацитета на улазним тачкама у транспортни систем у периоду т (kWh/дан) </t>
  </si>
  <si>
    <t>Пројектовани капацитет транспортног система  на улазним тачкама у транспортни систем  (kWh/h)</t>
  </si>
  <si>
    <t>Из СПГ-  Банатски двор- за Србију</t>
  </si>
  <si>
    <t>Из СПГ-  Банатски двор- за прекогранични транспорт</t>
  </si>
  <si>
    <t>1.1.6.1</t>
  </si>
  <si>
    <t>1.1.6.2</t>
  </si>
  <si>
    <t xml:space="preserve">Други ТС у земљи за транспорт произвођачу ПГ </t>
  </si>
  <si>
    <t>2.1.3.1</t>
  </si>
  <si>
    <t>2.1.3.2</t>
  </si>
  <si>
    <t xml:space="preserve">Други ТС у земљи произвођачу ПГ </t>
  </si>
  <si>
    <t>Евидентирано истицање ПГ</t>
  </si>
  <si>
    <t>2.1.1.3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</si>
  <si>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</si>
  <si>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</si>
  <si>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</si>
  <si>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</si>
  <si>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</si>
  <si>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</si>
  <si>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</si>
  <si>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</si>
  <si>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</si>
  <si>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</si>
  <si>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</si>
  <si>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</si>
  <si>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</si>
  <si>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</si>
  <si>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</si>
  <si>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</si>
  <si>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</si>
  <si>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</si>
  <si>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</si>
  <si>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</si>
  <si>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</si>
  <si>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</si>
  <si>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</si>
  <si>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</si>
  <si>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</si>
  <si>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</si>
  <si>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</si>
  <si>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</si>
  <si>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</si>
  <si>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</si>
  <si>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</si>
  <si>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</si>
  <si>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</si>
  <si>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</si>
  <si>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</si>
  <si>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</si>
  <si>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</si>
  <si>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</si>
  <si>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</si>
  <si>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</si>
  <si>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</si>
  <si>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</si>
  <si>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</si>
  <si>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</si>
  <si>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</si>
  <si>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</si>
  <si>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</si>
  <si>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</si>
  <si>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</si>
  <si>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</si>
  <si>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</si>
  <si>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</si>
  <si>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</si>
  <si>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</si>
  <si>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</si>
  <si>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</si>
  <si>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</si>
  <si>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</si>
  <si>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</si>
  <si>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</si>
  <si>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</si>
  <si>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</si>
  <si>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</si>
  <si>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</si>
  <si>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</si>
  <si>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</si>
  <si>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</si>
  <si>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</si>
  <si>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</si>
  <si>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</si>
  <si>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</si>
  <si>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</si>
  <si>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</si>
  <si>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</si>
  <si>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</si>
  <si>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</si>
  <si>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</si>
  <si>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</si>
  <si>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</si>
  <si>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</si>
  <si>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</si>
  <si>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</si>
  <si>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</si>
  <si>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</si>
  <si>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</si>
  <si>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</si>
  <si>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</si>
  <si>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</si>
  <si>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</si>
  <si>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</si>
  <si>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</si>
  <si>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</si>
  <si>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</si>
  <si>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</si>
  <si>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</si>
  <si>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</si>
  <si>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</si>
  <si>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</si>
  <si>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</si>
  <si>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</si>
  <si>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</si>
  <si>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</si>
  <si>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</si>
  <si>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</si>
  <si>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</si>
  <si>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</si>
  <si>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</si>
  <si>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</si>
  <si>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</si>
  <si>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</si>
  <si>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</si>
  <si>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</si>
  <si>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</si>
  <si>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</si>
  <si>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</si>
  <si>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</si>
  <si>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</si>
  <si>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</si>
  <si>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</si>
  <si>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</si>
  <si>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</si>
  <si>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</si>
  <si>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</si>
  <si>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</si>
  <si>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</si>
  <si>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</si>
  <si>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</si>
  <si>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</si>
  <si>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</si>
  <si>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</si>
  <si>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</si>
  <si>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</si>
  <si>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</si>
  <si>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</si>
  <si>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</si>
  <si>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</si>
  <si>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</si>
  <si>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</si>
  <si>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</si>
  <si>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</si>
  <si>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</si>
  <si>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</si>
  <si>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</si>
  <si>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</si>
  <si>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</si>
  <si>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</si>
  <si>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</si>
  <si>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</si>
  <si>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</si>
  <si>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</si>
  <si>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</si>
  <si>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</si>
  <si>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</si>
  <si>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</si>
  <si>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</si>
  <si>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</si>
  <si>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</si>
  <si>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</si>
  <si>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</si>
  <si>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</si>
  <si>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</si>
  <si>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</si>
  <si>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</si>
  <si>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</si>
  <si>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</si>
  <si>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</si>
  <si>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</si>
  <si>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</si>
  <si>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</si>
  <si>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</si>
  <si>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</si>
  <si>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</si>
  <si>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</si>
  <si>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</si>
  <si>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</si>
  <si>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</si>
  <si>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</si>
  <si>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</si>
  <si>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</si>
  <si>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</si>
  <si>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</si>
  <si>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</si>
  <si>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</si>
  <si>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</si>
  <si>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</si>
  <si>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</si>
  <si>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</si>
  <si>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</si>
  <si>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</si>
  <si>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</si>
  <si>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 xml:space="preserve">Назив улаза/излаза </t>
  </si>
  <si>
    <t>Назив корисника за дозвољено прек.</t>
  </si>
  <si>
    <t>ТО БАТАЈНИЦА</t>
  </si>
  <si>
    <t>ШП БАТАЈНИЦА</t>
  </si>
  <si>
    <t>СУРЧИН 1 (СТАРА)</t>
  </si>
  <si>
    <t>СУРЧИН 2 (НОВА)</t>
  </si>
  <si>
    <t>БЕЖАНИЈА</t>
  </si>
  <si>
    <t>УМКА</t>
  </si>
  <si>
    <t>ЖЕЛЕЗНИК</t>
  </si>
  <si>
    <t>СРЕМЧИЦА</t>
  </si>
  <si>
    <t>ШП ЖЕЛЕЗНИК</t>
  </si>
  <si>
    <t>АВАЛА / ЦЕРАК</t>
  </si>
  <si>
    <t>ВРЧИН</t>
  </si>
  <si>
    <t>СОПОТ</t>
  </si>
  <si>
    <t>МЛАДЕНОВАЦ</t>
  </si>
  <si>
    <t>АРАНЂЕЛОВАЦ</t>
  </si>
  <si>
    <t>ОРАШАЦ</t>
  </si>
  <si>
    <t>СМЕДЕРЕВСКА ПАЛАНКА</t>
  </si>
  <si>
    <t>МИЛОШЕВАЦ</t>
  </si>
  <si>
    <t xml:space="preserve"> Д ГОДОМИН НОВА</t>
  </si>
  <si>
    <t>ЗЕМУН</t>
  </si>
  <si>
    <t>ПКБ</t>
  </si>
  <si>
    <t>ВЕЛИКА ПЛАНА</t>
  </si>
  <si>
    <t>СВИЛАЈНАЦ</t>
  </si>
  <si>
    <t>МАРКОВАЦ</t>
  </si>
  <si>
    <t>ЛАПОВО</t>
  </si>
  <si>
    <t>ЛАПОВО 2</t>
  </si>
  <si>
    <t>ЈАГОДИНА</t>
  </si>
  <si>
    <t>ЈАГОДИНА 2</t>
  </si>
  <si>
    <t>ЋУПРИЈА</t>
  </si>
  <si>
    <t>ПАРАЋИН</t>
  </si>
  <si>
    <t>ЦЕМЕНТАРА ПОПОВАЦ</t>
  </si>
  <si>
    <t>НОВИ ПОПОВАЦ</t>
  </si>
  <si>
    <t>КРАГУЈЕВАЦ</t>
  </si>
  <si>
    <t>КРАЉЕВО</t>
  </si>
  <si>
    <t>ВРЊАЧКА БАЊА</t>
  </si>
  <si>
    <t>ТРСТЕНИК</t>
  </si>
  <si>
    <t>АЛЕКСАНДРОВАЦ</t>
  </si>
  <si>
    <t>КРУШЕВАЦ</t>
  </si>
  <si>
    <t>ВАРВАРИН</t>
  </si>
  <si>
    <t>ЧАЧАК</t>
  </si>
  <si>
    <t>ПРЕЉИНА</t>
  </si>
  <si>
    <t>ГОРЊИ МИЛАНОВАЦ</t>
  </si>
  <si>
    <t>ЛУЧАНИ</t>
  </si>
  <si>
    <t>ПОЖЕГА</t>
  </si>
  <si>
    <t>УЖИЦЕ</t>
  </si>
  <si>
    <t>ВЕЛУР</t>
  </si>
  <si>
    <t>ППС ПОЈАТЕ-СОП</t>
  </si>
  <si>
    <t>ШАБАЦ 2</t>
  </si>
  <si>
    <t>КРИОГАС-ЦЕРАК</t>
  </si>
  <si>
    <t>БАТОЧИНА</t>
  </si>
  <si>
    <t>ПОЖАРЕВАЦ</t>
  </si>
  <si>
    <t>МАРКОВАЦ 2</t>
  </si>
  <si>
    <t>АРИЉЕ</t>
  </si>
  <si>
    <t>ДОБАНОВЦИ</t>
  </si>
  <si>
    <t>СМЕДЕРЕВСКА ПАЛАНКА 2 КУСАДАК</t>
  </si>
  <si>
    <t>ШП ЛЕШНИЦА</t>
  </si>
  <si>
    <t>ШАБАЦ</t>
  </si>
  <si>
    <t>ШП ЛОЗНИЦА</t>
  </si>
  <si>
    <t>РГЕ ИЗЛАЗ</t>
  </si>
  <si>
    <t>ППС ЖУТИ КАНАЛ</t>
  </si>
  <si>
    <t>СГС БАНАТСКИ ДВОР</t>
  </si>
  <si>
    <t>СГС СРПСКИ ИТЕБЕЈ</t>
  </si>
  <si>
    <t>СГС МЕЂА</t>
  </si>
  <si>
    <t>ИП СРБИЈА</t>
  </si>
  <si>
    <t>ПОЛЕТ КЕРАМИКА</t>
  </si>
  <si>
    <t>СЕНТА СРЕДЊИ</t>
  </si>
  <si>
    <t>ШП ЧОКА</t>
  </si>
  <si>
    <t>ИНДУСТРИЈА СРЕДЊИ</t>
  </si>
  <si>
    <t>ШП МОКРИН</t>
  </si>
  <si>
    <t>МСК</t>
  </si>
  <si>
    <t>КИКИНДА СРЕДЊИ</t>
  </si>
  <si>
    <t>НОВО МИЛОШЕВО СРЕДЊИ</t>
  </si>
  <si>
    <t>ШП НОВИ КОЗАРЦИ</t>
  </si>
  <si>
    <t>ШП НОВА ЦРЊА</t>
  </si>
  <si>
    <t>ШП АЛЕКСАНДРОВО</t>
  </si>
  <si>
    <t>ШП ВОЈВОДА СТЕПА</t>
  </si>
  <si>
    <t>Д ГМРС С.ЦРЊА-РАДОЈ.</t>
  </si>
  <si>
    <t>СР.ЦРЊА /СИЛОС СРЕДЊИ</t>
  </si>
  <si>
    <t>ШП СРПСКА ЦРЊА</t>
  </si>
  <si>
    <t>ГАЛАД СРЕДЊИ</t>
  </si>
  <si>
    <t>ДП ГАЛАД ФАРМА</t>
  </si>
  <si>
    <t>ШП БАШАИД</t>
  </si>
  <si>
    <t>ППК 1.ОКТОБАР</t>
  </si>
  <si>
    <t>ШП НОВИ БЕЧЕЈ</t>
  </si>
  <si>
    <t>ШП ХОРГОШ</t>
  </si>
  <si>
    <t>ГРАНИЧНИ ПРЕЛАЗ</t>
  </si>
  <si>
    <t>ШП БАЧ.ПЕТРОВО СЕЛО</t>
  </si>
  <si>
    <t>ШП БЕЧЕЈ</t>
  </si>
  <si>
    <t>ШП БАЧКО ГРАДИШТЕ</t>
  </si>
  <si>
    <t>Д ГМРС ЧУРУГ</t>
  </si>
  <si>
    <t>ШП ТЕМЕРИН</t>
  </si>
  <si>
    <t>ТЕМЕРИН СРЕДЊИ</t>
  </si>
  <si>
    <t>СРБОБРАН СРЕДЊИ</t>
  </si>
  <si>
    <t>Д ГМРС БАЧКО ДОБРО ПОЉЕ</t>
  </si>
  <si>
    <t>Д ГМРС СИВАЦ</t>
  </si>
  <si>
    <t>Д ГМРС ОЏАЦИ</t>
  </si>
  <si>
    <t>ШП РУСКИ КРСТУР</t>
  </si>
  <si>
    <t>ШП ВРБАС</t>
  </si>
  <si>
    <t>СТАНИЦА ЦНГ НОВИ САД</t>
  </si>
  <si>
    <t>ШП КЉАЈИЋЕВО</t>
  </si>
  <si>
    <t>Д ГМРС КУЛА</t>
  </si>
  <si>
    <t>ШП ВИЛОВО</t>
  </si>
  <si>
    <t>ШП МАЛЕ ПИЈАЦЕ</t>
  </si>
  <si>
    <t>Д ГМРС ЦРВЕНКА</t>
  </si>
  <si>
    <t>ЦРВЕНКА-ШЕЋЕРАНА (Д ГМРС)</t>
  </si>
  <si>
    <t>ШП СОМБОР</t>
  </si>
  <si>
    <t>Д ГМРС АПАТИН</t>
  </si>
  <si>
    <t>ШП ГОСПОЂИНЦИ</t>
  </si>
  <si>
    <t>ЖАБАЉ/ ЂУРЂЕВО СРЕДЊИ</t>
  </si>
  <si>
    <t>ШП РУМЕНКА</t>
  </si>
  <si>
    <t>АСФАЛТНА БАЗА</t>
  </si>
  <si>
    <t>ШП ФУТОГ</t>
  </si>
  <si>
    <t>ПЛАНТА</t>
  </si>
  <si>
    <t>ШП СУБОТИЦА</t>
  </si>
  <si>
    <t>ГЕРОНТОЛОШКИ</t>
  </si>
  <si>
    <t>ШП ГЛОЖАН / БАЧКИ ПЕТРОВАЦ</t>
  </si>
  <si>
    <t>ШП ЧЕЛАРЕВО СРЕДЊИ</t>
  </si>
  <si>
    <t>Б.ПЛАНКА СРЕДЊИ</t>
  </si>
  <si>
    <t>НОВИ САД 1 СРЕДЊИ</t>
  </si>
  <si>
    <t>СРЕМ</t>
  </si>
  <si>
    <t>ВОЈВОДИНАПУТ</t>
  </si>
  <si>
    <t>БФЦ</t>
  </si>
  <si>
    <t>ШП БЕОЧИН</t>
  </si>
  <si>
    <t>ЦНГ ПУМПА БЕОЧИН</t>
  </si>
  <si>
    <t>ШП ШАЈКАШ</t>
  </si>
  <si>
    <t>ШП БУДИСАВА / КАЋ</t>
  </si>
  <si>
    <t>ТЕ-ТО НОВИ САД</t>
  </si>
  <si>
    <t>ШП БЕШКА</t>
  </si>
  <si>
    <t>ШП КРЧЕДИН</t>
  </si>
  <si>
    <t>Д ГМРС  КАЊИЖА</t>
  </si>
  <si>
    <t>Д ГМРС  НОВИ КНЕЖЕВАЦ</t>
  </si>
  <si>
    <t>ШП ИНЂИЈА</t>
  </si>
  <si>
    <t>ШП ПУТИНЦИ</t>
  </si>
  <si>
    <t>ШП РУМА</t>
  </si>
  <si>
    <t>ШП СР.МИТРОВИЦА</t>
  </si>
  <si>
    <t>ШП СТАРИ БАНОВЦИ</t>
  </si>
  <si>
    <t>ШП НОВИ БАНОВЦИ</t>
  </si>
  <si>
    <t>ТОПЛАНА БАНОВЦИ</t>
  </si>
  <si>
    <t>ШП СТАРА ПАЗОВА</t>
  </si>
  <si>
    <t>ШП НОВА ПАЗОВА</t>
  </si>
  <si>
    <t>ШП НИКИНЦИ</t>
  </si>
  <si>
    <t>ШП ПЕЋИНЦИ</t>
  </si>
  <si>
    <t>ШП БАЧКА ТОПОЛА</t>
  </si>
  <si>
    <t>ШП МАЛИ ИЂОШ</t>
  </si>
  <si>
    <t>Д ГМРС АДА</t>
  </si>
  <si>
    <t>1.ОКТОБАР СТАРИ ЛЕЦ</t>
  </si>
  <si>
    <t>ПДП ХАЈДУЧИЦА</t>
  </si>
  <si>
    <t>ШП ПЛАНДИШТЕ</t>
  </si>
  <si>
    <t>ВИРТ ВРШАЧКИ РИТОВИ</t>
  </si>
  <si>
    <t>ЈКП 2.ОКТОБАР ВРШАЦ</t>
  </si>
  <si>
    <t>ШП ЈЕРМЕНОВЦИ-БАРИЦЕ</t>
  </si>
  <si>
    <t>ШП ЈАНОШИК-ЛОКВЕ</t>
  </si>
  <si>
    <t>АЛТЕКС АЛИБУНАР</t>
  </si>
  <si>
    <t>ШП БАН.НОВО СЕЛО</t>
  </si>
  <si>
    <t>ШП МРАМОРАК</t>
  </si>
  <si>
    <t>ШП ДОЛОВО</t>
  </si>
  <si>
    <t>Д ГМРС БАН. КАРЛОВАЦ</t>
  </si>
  <si>
    <t>Д ГМРС ИГМА</t>
  </si>
  <si>
    <t>СКРОБАРА ЈАБУКА</t>
  </si>
  <si>
    <t>ШП КАЧАРЕВО</t>
  </si>
  <si>
    <t>ПАН ЛЕДИ</t>
  </si>
  <si>
    <t>Д ГМРС ГРАНЕКСПОРТ</t>
  </si>
  <si>
    <t>ПЕТРОХЕМИЈА</t>
  </si>
  <si>
    <t>Д ГМРС ГРАД ПАНЧЕВО</t>
  </si>
  <si>
    <t>ШП ОРАХОВО</t>
  </si>
  <si>
    <t>ШП ПЛОЧИЦЕ</t>
  </si>
  <si>
    <t>ШП КОВИН</t>
  </si>
  <si>
    <t>ТЕ-ТО ПАНЧЕВО</t>
  </si>
  <si>
    <t>БИОГАС ЕНЕРЏИ</t>
  </si>
  <si>
    <t>ПСГ Б.ДВОР-Излаз</t>
  </si>
  <si>
    <t>ШП МЕЛЕНЦИ</t>
  </si>
  <si>
    <t>ШП КУМАНЕ</t>
  </si>
  <si>
    <t>МЕЛЕНЦИ СРЕДЊИ</t>
  </si>
  <si>
    <t>ШП ЕЛЕМИР</t>
  </si>
  <si>
    <t>ПЕТРОХЕМИЈА-ФСК ЕЛЕМИР</t>
  </si>
  <si>
    <t>ШП БАНАТСКИ ДВОР</t>
  </si>
  <si>
    <t>ШП ТОРДА</t>
  </si>
  <si>
    <t>Д ГМРС БАН. КАРАЂОРЂЕВО</t>
  </si>
  <si>
    <t>Д ГМРС БЕГЕЈЦИ</t>
  </si>
  <si>
    <t>Д ГМРС СРПСКИ ИТЕБЕЈ</t>
  </si>
  <si>
    <t>ШП МЕЂА</t>
  </si>
  <si>
    <t>ИГМ НЕИМАР</t>
  </si>
  <si>
    <t>Д ГМРС НЕИМАР</t>
  </si>
  <si>
    <t>ШП КЛЕК</t>
  </si>
  <si>
    <t>ДН ГМРС ПРОЛЕТЕР</t>
  </si>
  <si>
    <t>ШП МУЖЉА ЕЧКА</t>
  </si>
  <si>
    <t>ГРАДСКА ТОПЛАНА</t>
  </si>
  <si>
    <t>Д ГМРС С.МИХАЉ ИПОК</t>
  </si>
  <si>
    <t>ТЕ-ТО СЕРВО МИХАЉ</t>
  </si>
  <si>
    <t>ТЕ-ТО ЗРЕЊАНИН</t>
  </si>
  <si>
    <t>ШП ЛАЗАРЕВО</t>
  </si>
  <si>
    <t>ШП ЗЛАТИЦА</t>
  </si>
  <si>
    <t>ЗЛАТИЦА ЛАЗАРЕВО</t>
  </si>
  <si>
    <t>ШП БОТОШ</t>
  </si>
  <si>
    <t>Д ГМРС ЈАРКОВАЦ</t>
  </si>
  <si>
    <t>ШП ЈАРКОВАЦ</t>
  </si>
  <si>
    <t>Д ГМРС СЕЧАЊ</t>
  </si>
  <si>
    <t>ШП СЕЧАЊ</t>
  </si>
  <si>
    <t>ШП НЕУЗИНА</t>
  </si>
  <si>
    <t>ШП КОНАК</t>
  </si>
  <si>
    <t>Укупно капацитета на излазу са ТС</t>
  </si>
  <si>
    <t>Укупнох капацитета на улазу у ТС</t>
  </si>
  <si>
    <t xml:space="preserve"> Излаз у други ТС у земљи</t>
  </si>
  <si>
    <t xml:space="preserve">Улаз из ТС у земљи (име ТИ и земље) </t>
  </si>
  <si>
    <t>Улаз из ТС у земљи  (име ТИ и земље</t>
  </si>
  <si>
    <t>Тар. елемент "улазни капацитет из ТС"</t>
  </si>
  <si>
    <r>
      <t>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</t>
    </r>
  </si>
  <si>
    <r>
      <t xml:space="preserve">СИТСт </t>
    </r>
    <r>
      <rPr>
        <sz val="10"/>
        <color indexed="56"/>
        <rFont val="Arial Narrow"/>
        <family val="2"/>
      </rPr>
      <t xml:space="preserve">
(%)</t>
    </r>
  </si>
  <si>
    <r>
      <t>m</t>
    </r>
    <r>
      <rPr>
        <vertAlign val="superscript"/>
        <sz val="10"/>
        <color indexed="56"/>
        <rFont val="Arial Narrow"/>
        <family val="2"/>
      </rPr>
      <t>3</t>
    </r>
    <r>
      <rPr>
        <sz val="10"/>
        <color indexed="56"/>
        <rFont val="Arial Narrow"/>
        <family val="2"/>
      </rPr>
      <t>/h</t>
    </r>
  </si>
  <si>
    <t>Из домаће производње</t>
  </si>
  <si>
    <t>1.1.1.3</t>
  </si>
  <si>
    <t>2.1.1.4</t>
  </si>
  <si>
    <t>1.1.1.4</t>
  </si>
  <si>
    <t>1.1.2.3</t>
  </si>
  <si>
    <t>1.1.2.4</t>
  </si>
  <si>
    <t xml:space="preserve"> из ТС друге државе - укупно преузето (назив земље)</t>
  </si>
  <si>
    <t>Из другог ТС у земљи - укупно преузето (назив ОТС)</t>
  </si>
  <si>
    <t>Све количине ПГ су у MWh горње топлотне вредности. Капацитети су у kWh/дан, горње топлотне вредности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</si>
</sst>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0_)"/>
    <numFmt numFmtId="183" formatCode="#,##0.0"/>
    <numFmt numFmtId="184" formatCode="[$-409]dddd\,\ mmmm\ dd\,\ yyyy"/>
    <numFmt numFmtId="185" formatCode="[$-241A]dddd\,\ dd\.\ mmmm\ yyyy\."/>
    <numFmt numFmtId="186" formatCode="#,##0.000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0"/>
    <numFmt numFmtId="193" formatCode="0.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2"/>
      <name val="Arial Narrow"/>
      <family val="2"/>
    </font>
    <font>
      <sz val="10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i/>
      <sz val="10"/>
      <color indexed="18"/>
      <name val="Arial Narrow"/>
      <family val="2"/>
    </font>
    <font>
      <sz val="12"/>
      <name val="Helv"/>
      <family val="0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"/>
      <family val="2"/>
    </font>
    <font>
      <sz val="10"/>
      <name val="Tahoma"/>
      <family val="2"/>
    </font>
    <font>
      <i/>
      <sz val="10"/>
      <color indexed="62"/>
      <name val="Arial Narrow"/>
      <family val="2"/>
    </font>
    <font>
      <sz val="10"/>
      <name val="Arial Narrow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sz val="8"/>
      <color indexed="6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10"/>
      <color indexed="18"/>
      <name val="Arial Narrow"/>
      <family val="2"/>
    </font>
    <font>
      <sz val="10"/>
      <color indexed="56"/>
      <name val="Arial Narrow"/>
      <family val="2"/>
    </font>
    <font>
      <vertAlign val="superscript"/>
      <sz val="10"/>
      <color indexed="5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56"/>
      <name val="Arial Narrow"/>
      <family val="2"/>
    </font>
    <font>
      <sz val="10"/>
      <color indexed="26"/>
      <name val="Arial Narrow"/>
      <family val="2"/>
    </font>
    <font>
      <b/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3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sz val="10"/>
      <color rgb="FFFFFFCC"/>
      <name val="Arial Narrow"/>
      <family val="2"/>
    </font>
    <font>
      <b/>
      <sz val="10"/>
      <color rgb="FF00206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/>
      <bottom style="medium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hair"/>
      <bottom>
        <color indexed="63"/>
      </bottom>
    </border>
    <border>
      <left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/>
      <right style="hair"/>
      <top style="medium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182" fontId="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44">
    <xf numFmtId="0" fontId="0" fillId="0" borderId="0" xfId="0" applyFont="1" applyAlignment="1">
      <alignment/>
    </xf>
    <xf numFmtId="0" fontId="4" fillId="33" borderId="0" xfId="57" applyFont="1" applyFill="1" applyBorder="1" applyAlignment="1" applyProtection="1">
      <alignment vertical="center"/>
      <protection/>
    </xf>
    <xf numFmtId="0" fontId="4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Alignment="1" applyProtection="1">
      <alignment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3" fillId="33" borderId="0" xfId="57" applyFont="1" applyFill="1" applyAlignment="1" applyProtection="1">
      <alignment vertical="center"/>
      <protection/>
    </xf>
    <xf numFmtId="0" fontId="4" fillId="33" borderId="0" xfId="57" applyFont="1" applyFill="1" applyAlignment="1" applyProtection="1">
      <alignment horizontal="left" vertical="center"/>
      <protection/>
    </xf>
    <xf numFmtId="0" fontId="4" fillId="0" borderId="0" xfId="57" applyFont="1" applyProtection="1">
      <alignment/>
      <protection/>
    </xf>
    <xf numFmtId="0" fontId="3" fillId="0" borderId="0" xfId="57" applyFont="1" applyFill="1" applyAlignment="1" applyProtection="1">
      <alignment vertical="center"/>
      <protection/>
    </xf>
    <xf numFmtId="49" fontId="10" fillId="33" borderId="0" xfId="57" applyNumberFormat="1" applyFont="1" applyFill="1" applyAlignment="1" applyProtection="1">
      <alignment horizontal="left" vertical="center"/>
      <protection/>
    </xf>
    <xf numFmtId="0" fontId="10" fillId="33" borderId="0" xfId="57" applyFont="1" applyFill="1" applyAlignment="1" applyProtection="1">
      <alignment vertical="center"/>
      <protection/>
    </xf>
    <xf numFmtId="3" fontId="6" fillId="0" borderId="0" xfId="57" applyNumberFormat="1" applyFont="1" applyFill="1" applyBorder="1" applyAlignment="1" applyProtection="1">
      <alignment vertical="center"/>
      <protection/>
    </xf>
    <xf numFmtId="0" fontId="4" fillId="33" borderId="0" xfId="57" applyNumberFormat="1" applyFont="1" applyFill="1" applyAlignment="1" applyProtection="1">
      <alignment vertical="center"/>
      <protection/>
    </xf>
    <xf numFmtId="0" fontId="4" fillId="0" borderId="0" xfId="57" applyFont="1" applyFill="1" applyAlignment="1" applyProtection="1">
      <alignment vertical="center" wrapText="1"/>
      <protection/>
    </xf>
    <xf numFmtId="0" fontId="4" fillId="33" borderId="0" xfId="57" applyNumberFormat="1" applyFont="1" applyFill="1" applyBorder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14" fontId="4" fillId="0" borderId="0" xfId="57" applyNumberFormat="1" applyFont="1" applyFill="1" applyAlignment="1" applyProtection="1">
      <alignment vertical="center"/>
      <protection/>
    </xf>
    <xf numFmtId="2" fontId="6" fillId="0" borderId="0" xfId="57" applyNumberFormat="1" applyFont="1" applyAlignment="1" applyProtection="1">
      <alignment horizontal="left" vertical="center"/>
      <protection/>
    </xf>
    <xf numFmtId="0" fontId="4" fillId="0" borderId="0" xfId="57" applyNumberFormat="1" applyFont="1" applyFill="1" applyAlignment="1" applyProtection="1">
      <alignment vertical="center"/>
      <protection/>
    </xf>
    <xf numFmtId="49" fontId="4" fillId="33" borderId="0" xfId="57" applyNumberFormat="1" applyFont="1" applyFill="1" applyAlignment="1" applyProtection="1">
      <alignment vertical="center"/>
      <protection/>
    </xf>
    <xf numFmtId="49" fontId="4" fillId="0" borderId="10" xfId="57" applyNumberFormat="1" applyFont="1" applyBorder="1" applyAlignment="1" applyProtection="1">
      <alignment horizontal="center" vertical="center" wrapText="1"/>
      <protection/>
    </xf>
    <xf numFmtId="2" fontId="6" fillId="0" borderId="10" xfId="57" applyNumberFormat="1" applyFont="1" applyBorder="1" applyAlignment="1" applyProtection="1">
      <alignment horizontal="center" vertical="center" wrapText="1"/>
      <protection/>
    </xf>
    <xf numFmtId="2" fontId="4" fillId="0" borderId="11" xfId="57" applyNumberFormat="1" applyFont="1" applyBorder="1" applyAlignment="1" applyProtection="1">
      <alignment horizontal="center" vertical="center"/>
      <protection/>
    </xf>
    <xf numFmtId="2" fontId="4" fillId="0" borderId="12" xfId="57" applyNumberFormat="1" applyFont="1" applyBorder="1" applyAlignment="1" applyProtection="1">
      <alignment horizontal="center" vertical="center"/>
      <protection/>
    </xf>
    <xf numFmtId="0" fontId="4" fillId="0" borderId="12" xfId="57" applyNumberFormat="1" applyFont="1" applyBorder="1" applyAlignment="1" applyProtection="1">
      <alignment horizontal="center" vertical="center"/>
      <protection/>
    </xf>
    <xf numFmtId="0" fontId="4" fillId="0" borderId="13" xfId="57" applyNumberFormat="1" applyFont="1" applyBorder="1" applyAlignment="1" applyProtection="1">
      <alignment horizontal="center" vertical="center"/>
      <protection/>
    </xf>
    <xf numFmtId="0" fontId="4" fillId="0" borderId="10" xfId="57" applyNumberFormat="1" applyFont="1" applyBorder="1" applyAlignment="1" applyProtection="1">
      <alignment horizontal="center" vertical="center"/>
      <protection/>
    </xf>
    <xf numFmtId="0" fontId="4" fillId="33" borderId="14" xfId="57" applyFont="1" applyFill="1" applyBorder="1" applyAlignment="1" applyProtection="1">
      <alignment vertical="center"/>
      <protection/>
    </xf>
    <xf numFmtId="2" fontId="4" fillId="0" borderId="15" xfId="57" applyNumberFormat="1" applyFont="1" applyFill="1" applyBorder="1" applyAlignment="1" applyProtection="1">
      <alignment horizontal="center" vertical="center" wrapText="1"/>
      <protection/>
    </xf>
    <xf numFmtId="49" fontId="4" fillId="0" borderId="16" xfId="57" applyNumberFormat="1" applyFont="1" applyBorder="1" applyAlignment="1" applyProtection="1">
      <alignment horizontal="center" vertical="center"/>
      <protection/>
    </xf>
    <xf numFmtId="2" fontId="11" fillId="0" borderId="17" xfId="57" applyNumberFormat="1" applyFont="1" applyBorder="1" applyAlignment="1" applyProtection="1">
      <alignment horizontal="left" vertical="center"/>
      <protection/>
    </xf>
    <xf numFmtId="3" fontId="4" fillId="0" borderId="18" xfId="57" applyNumberFormat="1" applyFont="1" applyBorder="1" applyAlignment="1" applyProtection="1">
      <alignment horizontal="right" vertical="center"/>
      <protection/>
    </xf>
    <xf numFmtId="49" fontId="4" fillId="0" borderId="17" xfId="57" applyNumberFormat="1" applyFont="1" applyBorder="1" applyAlignment="1" applyProtection="1">
      <alignment horizontal="center" vertical="center"/>
      <protection/>
    </xf>
    <xf numFmtId="3" fontId="4" fillId="0" borderId="17" xfId="57" applyNumberFormat="1" applyFont="1" applyFill="1" applyBorder="1" applyAlignment="1" applyProtection="1">
      <alignment horizontal="left" vertical="center" indent="1"/>
      <protection/>
    </xf>
    <xf numFmtId="3" fontId="4" fillId="0" borderId="18" xfId="57" applyNumberFormat="1" applyFont="1" applyFill="1" applyBorder="1" applyAlignment="1" applyProtection="1">
      <alignment horizontal="right" vertical="center"/>
      <protection/>
    </xf>
    <xf numFmtId="3" fontId="4" fillId="0" borderId="19" xfId="57" applyNumberFormat="1" applyFont="1" applyFill="1" applyBorder="1" applyAlignment="1" applyProtection="1">
      <alignment horizontal="right" vertical="center"/>
      <protection/>
    </xf>
    <xf numFmtId="3" fontId="4" fillId="0" borderId="20" xfId="57" applyNumberFormat="1" applyFont="1" applyFill="1" applyBorder="1" applyAlignment="1" applyProtection="1">
      <alignment horizontal="left" vertical="center" indent="1"/>
      <protection/>
    </xf>
    <xf numFmtId="49" fontId="4" fillId="0" borderId="21" xfId="57" applyNumberFormat="1" applyFont="1" applyBorder="1" applyAlignment="1" applyProtection="1">
      <alignment horizontal="center" vertical="center"/>
      <protection/>
    </xf>
    <xf numFmtId="2" fontId="4" fillId="0" borderId="20" xfId="57" applyNumberFormat="1" applyFont="1" applyFill="1" applyBorder="1" applyAlignment="1" applyProtection="1">
      <alignment horizontal="center" vertical="center" wrapText="1"/>
      <protection/>
    </xf>
    <xf numFmtId="3" fontId="4" fillId="0" borderId="22" xfId="57" applyNumberFormat="1" applyFont="1" applyFill="1" applyBorder="1" applyAlignment="1" applyProtection="1">
      <alignment horizontal="right" vertical="center"/>
      <protection/>
    </xf>
    <xf numFmtId="3" fontId="4" fillId="0" borderId="23" xfId="57" applyNumberFormat="1" applyFont="1" applyFill="1" applyBorder="1" applyAlignment="1" applyProtection="1">
      <alignment horizontal="right" vertical="center"/>
      <protection/>
    </xf>
    <xf numFmtId="3" fontId="4" fillId="0" borderId="15" xfId="57" applyNumberFormat="1" applyFont="1" applyFill="1" applyBorder="1" applyAlignment="1" applyProtection="1">
      <alignment horizontal="left" vertical="center" indent="1"/>
      <protection/>
    </xf>
    <xf numFmtId="183" fontId="4" fillId="0" borderId="24" xfId="57" applyNumberFormat="1" applyFont="1" applyFill="1" applyBorder="1" applyAlignment="1" applyProtection="1">
      <alignment horizontal="right" vertical="center"/>
      <protection/>
    </xf>
    <xf numFmtId="183" fontId="4" fillId="0" borderId="25" xfId="57" applyNumberFormat="1" applyFont="1" applyFill="1" applyBorder="1" applyAlignment="1" applyProtection="1">
      <alignment horizontal="right" vertical="center"/>
      <protection/>
    </xf>
    <xf numFmtId="3" fontId="4" fillId="33" borderId="0" xfId="57" applyNumberFormat="1" applyFont="1" applyFill="1" applyAlignment="1" applyProtection="1">
      <alignment vertical="center"/>
      <protection/>
    </xf>
    <xf numFmtId="2" fontId="4" fillId="0" borderId="17" xfId="57" applyNumberFormat="1" applyFont="1" applyFill="1" applyBorder="1" applyAlignment="1" applyProtection="1">
      <alignment horizontal="left" vertical="center" indent="1"/>
      <protection/>
    </xf>
    <xf numFmtId="2" fontId="4" fillId="0" borderId="14" xfId="57" applyNumberFormat="1" applyFont="1" applyFill="1" applyBorder="1" applyAlignment="1" applyProtection="1">
      <alignment horizontal="left" vertical="center" indent="1"/>
      <protection/>
    </xf>
    <xf numFmtId="2" fontId="4" fillId="0" borderId="16" xfId="57" applyNumberFormat="1" applyFont="1" applyFill="1" applyBorder="1" applyAlignment="1" applyProtection="1">
      <alignment horizontal="left" vertical="center" indent="1"/>
      <protection/>
    </xf>
    <xf numFmtId="2" fontId="4" fillId="0" borderId="26" xfId="57" applyNumberFormat="1" applyFont="1" applyFill="1" applyBorder="1" applyAlignment="1" applyProtection="1">
      <alignment horizontal="left" vertical="center" indent="1"/>
      <protection/>
    </xf>
    <xf numFmtId="49" fontId="4" fillId="0" borderId="13" xfId="57" applyNumberFormat="1" applyFont="1" applyBorder="1" applyAlignment="1" applyProtection="1">
      <alignment horizontal="center" vertical="center"/>
      <protection/>
    </xf>
    <xf numFmtId="3" fontId="6" fillId="0" borderId="10" xfId="57" applyNumberFormat="1" applyFont="1" applyFill="1" applyBorder="1" applyAlignment="1" applyProtection="1">
      <alignment horizontal="right" vertical="center"/>
      <protection/>
    </xf>
    <xf numFmtId="0" fontId="11" fillId="0" borderId="15" xfId="57" applyFont="1" applyFill="1" applyBorder="1" applyAlignment="1" applyProtection="1">
      <alignment vertical="center"/>
      <protection/>
    </xf>
    <xf numFmtId="0" fontId="10" fillId="0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Alignment="1" applyProtection="1">
      <alignment vertical="top"/>
      <protection/>
    </xf>
    <xf numFmtId="0" fontId="3" fillId="0" borderId="0" xfId="57" applyFont="1" applyProtection="1">
      <alignment/>
      <protection/>
    </xf>
    <xf numFmtId="49" fontId="4" fillId="0" borderId="0" xfId="57" applyNumberFormat="1" applyFont="1" applyProtection="1">
      <alignment/>
      <protection/>
    </xf>
    <xf numFmtId="0" fontId="4" fillId="0" borderId="0" xfId="57" applyNumberFormat="1" applyFont="1" applyProtection="1">
      <alignment/>
      <protection/>
    </xf>
    <xf numFmtId="0" fontId="4" fillId="33" borderId="0" xfId="57" applyFont="1" applyFill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left" vertical="center"/>
      <protection/>
    </xf>
    <xf numFmtId="14" fontId="4" fillId="0" borderId="0" xfId="57" applyNumberFormat="1" applyFont="1" applyFill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33" borderId="0" xfId="57" applyFont="1" applyFill="1" applyBorder="1" applyAlignment="1" applyProtection="1">
      <alignment horizontal="right" vertical="center"/>
      <protection/>
    </xf>
    <xf numFmtId="0" fontId="6" fillId="33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center" vertical="center" wrapText="1"/>
      <protection/>
    </xf>
    <xf numFmtId="49" fontId="4" fillId="0" borderId="0" xfId="57" applyNumberFormat="1" applyFont="1" applyFill="1" applyAlignment="1" applyProtection="1" quotePrefix="1">
      <alignment horizontal="left" vertical="center"/>
      <protection/>
    </xf>
    <xf numFmtId="0" fontId="4" fillId="0" borderId="0" xfId="57" applyFont="1" applyAlignment="1" applyProtection="1">
      <alignment vertical="top"/>
      <protection/>
    </xf>
    <xf numFmtId="0" fontId="4" fillId="33" borderId="0" xfId="57" applyFont="1" applyFill="1" applyBorder="1" applyAlignment="1" applyProtection="1">
      <alignment horizontal="left" vertical="center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4" fillId="0" borderId="28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0" fontId="4" fillId="0" borderId="29" xfId="57" applyFont="1" applyBorder="1" applyAlignment="1" applyProtection="1">
      <alignment horizontal="center" vertical="center" wrapText="1"/>
      <protection/>
    </xf>
    <xf numFmtId="3" fontId="4" fillId="0" borderId="10" xfId="57" applyNumberFormat="1" applyFont="1" applyFill="1" applyBorder="1" applyAlignment="1" applyProtection="1">
      <alignment horizontal="center" vertical="center"/>
      <protection/>
    </xf>
    <xf numFmtId="3" fontId="4" fillId="0" borderId="30" xfId="57" applyNumberFormat="1" applyFont="1" applyFill="1" applyBorder="1" applyAlignment="1" applyProtection="1">
      <alignment horizontal="center" vertical="center"/>
      <protection/>
    </xf>
    <xf numFmtId="14" fontId="10" fillId="0" borderId="0" xfId="57" applyNumberFormat="1" applyFont="1" applyFill="1" applyAlignment="1" applyProtection="1">
      <alignment horizontal="left" vertical="center"/>
      <protection/>
    </xf>
    <xf numFmtId="49" fontId="3" fillId="0" borderId="0" xfId="57" applyNumberFormat="1" applyFont="1" applyFill="1" applyAlignment="1" applyProtection="1" quotePrefix="1">
      <alignment horizontal="left" vertical="center"/>
      <protection/>
    </xf>
    <xf numFmtId="0" fontId="3" fillId="0" borderId="0" xfId="57" applyFont="1" applyFill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Fill="1" applyBorder="1" applyProtection="1">
      <alignment/>
      <protection/>
    </xf>
    <xf numFmtId="0" fontId="14" fillId="0" borderId="0" xfId="57" applyFont="1" applyFill="1" applyBorder="1" applyProtection="1">
      <alignment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49" fontId="4" fillId="0" borderId="0" xfId="57" applyNumberFormat="1" applyFont="1" applyFill="1" applyAlignment="1" applyProtection="1">
      <alignment vertical="center"/>
      <protection/>
    </xf>
    <xf numFmtId="0" fontId="10" fillId="33" borderId="0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right" vertical="center"/>
      <protection/>
    </xf>
    <xf numFmtId="0" fontId="4" fillId="0" borderId="14" xfId="57" applyFont="1" applyFill="1" applyBorder="1" applyAlignment="1" applyProtection="1">
      <alignment vertical="center"/>
      <protection/>
    </xf>
    <xf numFmtId="0" fontId="4" fillId="0" borderId="14" xfId="57" applyFont="1" applyBorder="1" applyAlignment="1" applyProtection="1">
      <alignment vertical="center"/>
      <protection/>
    </xf>
    <xf numFmtId="0" fontId="4" fillId="0" borderId="31" xfId="57" applyFont="1" applyBorder="1" applyAlignment="1" applyProtection="1">
      <alignment horizontal="center" vertical="center"/>
      <protection/>
    </xf>
    <xf numFmtId="0" fontId="4" fillId="0" borderId="24" xfId="57" applyFont="1" applyBorder="1" applyAlignment="1" applyProtection="1">
      <alignment horizontal="center" vertical="center" wrapText="1"/>
      <protection/>
    </xf>
    <xf numFmtId="0" fontId="4" fillId="0" borderId="32" xfId="57" applyFont="1" applyBorder="1" applyAlignment="1" applyProtection="1">
      <alignment horizontal="center" vertical="center" wrapText="1"/>
      <protection/>
    </xf>
    <xf numFmtId="49" fontId="4" fillId="0" borderId="33" xfId="57" applyNumberFormat="1" applyFont="1" applyBorder="1" applyAlignment="1" applyProtection="1">
      <alignment horizontal="center" vertical="center"/>
      <protection/>
    </xf>
    <xf numFmtId="3" fontId="4" fillId="0" borderId="31" xfId="57" applyNumberFormat="1" applyFont="1" applyBorder="1" applyAlignment="1" applyProtection="1">
      <alignment horizontal="center" vertical="center" wrapText="1"/>
      <protection/>
    </xf>
    <xf numFmtId="3" fontId="4" fillId="0" borderId="34" xfId="57" applyNumberFormat="1" applyFont="1" applyBorder="1" applyAlignment="1" applyProtection="1">
      <alignment horizontal="center" vertical="center" wrapText="1"/>
      <protection/>
    </xf>
    <xf numFmtId="49" fontId="4" fillId="0" borderId="35" xfId="57" applyNumberFormat="1" applyFont="1" applyBorder="1" applyAlignment="1" applyProtection="1">
      <alignment horizontal="center" vertical="center"/>
      <protection/>
    </xf>
    <xf numFmtId="0" fontId="4" fillId="0" borderId="17" xfId="57" applyFont="1" applyBorder="1" applyAlignment="1" applyProtection="1">
      <alignment horizontal="center" vertical="center" wrapText="1"/>
      <protection/>
    </xf>
    <xf numFmtId="3" fontId="4" fillId="0" borderId="22" xfId="57" applyNumberFormat="1" applyFont="1" applyBorder="1" applyAlignment="1" applyProtection="1">
      <alignment horizontal="center" vertical="center" wrapText="1"/>
      <protection/>
    </xf>
    <xf numFmtId="3" fontId="4" fillId="0" borderId="21" xfId="57" applyNumberFormat="1" applyFont="1" applyBorder="1" applyAlignment="1" applyProtection="1">
      <alignment horizontal="center" vertical="center" wrapText="1"/>
      <protection/>
    </xf>
    <xf numFmtId="3" fontId="4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14" xfId="57" applyFont="1" applyFill="1" applyBorder="1" applyProtection="1">
      <alignment/>
      <protection/>
    </xf>
    <xf numFmtId="49" fontId="4" fillId="0" borderId="36" xfId="57" applyNumberFormat="1" applyFont="1" applyFill="1" applyBorder="1" applyAlignment="1" applyProtection="1">
      <alignment horizontal="center"/>
      <protection/>
    </xf>
    <xf numFmtId="0" fontId="4" fillId="0" borderId="36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Protection="1">
      <alignment/>
      <protection/>
    </xf>
    <xf numFmtId="49" fontId="4" fillId="0" borderId="33" xfId="57" applyNumberFormat="1" applyFont="1" applyFill="1" applyBorder="1" applyAlignment="1" applyProtection="1">
      <alignment horizontal="center"/>
      <protection/>
    </xf>
    <xf numFmtId="0" fontId="4" fillId="0" borderId="33" xfId="57" applyFont="1" applyFill="1" applyBorder="1" applyAlignment="1" applyProtection="1">
      <alignment horizontal="left" vertical="center" wrapText="1"/>
      <protection/>
    </xf>
    <xf numFmtId="49" fontId="4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4" fillId="0" borderId="20" xfId="57" applyFont="1" applyFill="1" applyBorder="1" applyAlignment="1" applyProtection="1">
      <alignment horizontal="center" vertical="center" wrapText="1"/>
      <protection/>
    </xf>
    <xf numFmtId="49" fontId="4" fillId="0" borderId="20" xfId="57" applyNumberFormat="1" applyFont="1" applyFill="1" applyBorder="1" applyAlignment="1" applyProtection="1">
      <alignment horizontal="center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37" xfId="57" applyFont="1" applyFill="1" applyBorder="1" applyAlignment="1" applyProtection="1">
      <alignment horizontal="center" vertical="center" wrapText="1"/>
      <protection/>
    </xf>
    <xf numFmtId="0" fontId="4" fillId="0" borderId="20" xfId="57" applyFont="1" applyFill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center"/>
      <protection/>
    </xf>
    <xf numFmtId="0" fontId="4" fillId="0" borderId="0" xfId="57" applyFont="1" applyAlignment="1" applyProtection="1">
      <alignment horizontal="center"/>
      <protection/>
    </xf>
    <xf numFmtId="3" fontId="4" fillId="34" borderId="22" xfId="57" applyNumberFormat="1" applyFont="1" applyFill="1" applyBorder="1" applyAlignment="1" applyProtection="1">
      <alignment horizontal="right" vertical="center"/>
      <protection locked="0"/>
    </xf>
    <xf numFmtId="3" fontId="4" fillId="34" borderId="23" xfId="57" applyNumberFormat="1" applyFont="1" applyFill="1" applyBorder="1" applyAlignment="1" applyProtection="1">
      <alignment horizontal="right" vertical="center"/>
      <protection locked="0"/>
    </xf>
    <xf numFmtId="3" fontId="4" fillId="34" borderId="21" xfId="57" applyNumberFormat="1" applyFont="1" applyFill="1" applyBorder="1" applyAlignment="1" applyProtection="1">
      <alignment horizontal="right" vertical="center"/>
      <protection locked="0"/>
    </xf>
    <xf numFmtId="3" fontId="4" fillId="0" borderId="35" xfId="57" applyNumberFormat="1" applyFont="1" applyBorder="1" applyAlignment="1" applyProtection="1">
      <alignment horizontal="right" vertical="center"/>
      <protection/>
    </xf>
    <xf numFmtId="3" fontId="4" fillId="0" borderId="35" xfId="57" applyNumberFormat="1" applyFont="1" applyFill="1" applyBorder="1" applyAlignment="1" applyProtection="1">
      <alignment horizontal="right" vertical="center"/>
      <protection/>
    </xf>
    <xf numFmtId="3" fontId="4" fillId="34" borderId="38" xfId="57" applyNumberFormat="1" applyFont="1" applyFill="1" applyBorder="1" applyAlignment="1" applyProtection="1">
      <alignment horizontal="right" vertical="center"/>
      <protection locked="0"/>
    </xf>
    <xf numFmtId="3" fontId="4" fillId="0" borderId="38" xfId="57" applyNumberFormat="1" applyFont="1" applyFill="1" applyBorder="1" applyAlignment="1" applyProtection="1">
      <alignment horizontal="right" vertical="center"/>
      <protection/>
    </xf>
    <xf numFmtId="183" fontId="4" fillId="0" borderId="39" xfId="57" applyNumberFormat="1" applyFont="1" applyFill="1" applyBorder="1" applyAlignment="1" applyProtection="1">
      <alignment horizontal="right" vertical="center"/>
      <protection/>
    </xf>
    <xf numFmtId="183" fontId="4" fillId="0" borderId="40" xfId="57" applyNumberFormat="1" applyFont="1" applyFill="1" applyBorder="1" applyAlignment="1" applyProtection="1">
      <alignment horizontal="right" vertical="center"/>
      <protection/>
    </xf>
    <xf numFmtId="3" fontId="4" fillId="0" borderId="19" xfId="57" applyNumberFormat="1" applyFont="1" applyBorder="1" applyAlignment="1" applyProtection="1">
      <alignment horizontal="right" vertical="center"/>
      <protection/>
    </xf>
    <xf numFmtId="2" fontId="4" fillId="0" borderId="41" xfId="57" applyNumberFormat="1" applyFont="1" applyBorder="1" applyAlignment="1" applyProtection="1">
      <alignment horizontal="center" vertical="center"/>
      <protection/>
    </xf>
    <xf numFmtId="3" fontId="4" fillId="0" borderId="42" xfId="57" applyNumberFormat="1" applyFont="1" applyFill="1" applyBorder="1" applyAlignment="1" applyProtection="1">
      <alignment horizontal="right" vertical="center"/>
      <protection/>
    </xf>
    <xf numFmtId="3" fontId="4" fillId="34" borderId="42" xfId="57" applyNumberFormat="1" applyFont="1" applyFill="1" applyBorder="1" applyAlignment="1" applyProtection="1">
      <alignment horizontal="right" vertical="center"/>
      <protection locked="0"/>
    </xf>
    <xf numFmtId="3" fontId="4" fillId="0" borderId="43" xfId="57" applyNumberFormat="1" applyFont="1" applyFill="1" applyBorder="1" applyAlignment="1" applyProtection="1">
      <alignment horizontal="right" vertical="center"/>
      <protection/>
    </xf>
    <xf numFmtId="183" fontId="4" fillId="0" borderId="29" xfId="57" applyNumberFormat="1" applyFont="1" applyFill="1" applyBorder="1" applyAlignment="1" applyProtection="1">
      <alignment horizontal="right" vertical="center"/>
      <protection/>
    </xf>
    <xf numFmtId="3" fontId="4" fillId="0" borderId="21" xfId="57" applyNumberFormat="1" applyFont="1" applyFill="1" applyBorder="1" applyAlignment="1" applyProtection="1">
      <alignment horizontal="right" vertical="center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4" fillId="0" borderId="38" xfId="57" applyFont="1" applyBorder="1" applyAlignment="1" applyProtection="1">
      <alignment horizontal="center" vertical="center"/>
      <protection/>
    </xf>
    <xf numFmtId="0" fontId="4" fillId="0" borderId="44" xfId="57" applyFont="1" applyBorder="1" applyAlignment="1" applyProtection="1">
      <alignment horizontal="center" vertical="center" wrapText="1"/>
      <protection/>
    </xf>
    <xf numFmtId="0" fontId="4" fillId="0" borderId="38" xfId="57" applyFont="1" applyBorder="1" applyAlignment="1" applyProtection="1">
      <alignment horizontal="center" vertical="center" wrapText="1"/>
      <protection/>
    </xf>
    <xf numFmtId="0" fontId="4" fillId="0" borderId="45" xfId="57" applyFont="1" applyBorder="1" applyAlignment="1" applyProtection="1">
      <alignment horizontal="center" vertical="center" wrapText="1"/>
      <protection/>
    </xf>
    <xf numFmtId="0" fontId="4" fillId="0" borderId="30" xfId="57" applyFont="1" applyBorder="1" applyAlignment="1" applyProtection="1">
      <alignment horizontal="center" vertical="center" wrapText="1"/>
      <protection/>
    </xf>
    <xf numFmtId="49" fontId="4" fillId="0" borderId="46" xfId="57" applyNumberFormat="1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0" borderId="0" xfId="57" applyFont="1" applyAlignment="1" applyProtection="1">
      <alignment horizontal="left" vertical="center"/>
      <protection/>
    </xf>
    <xf numFmtId="0" fontId="69" fillId="0" borderId="13" xfId="0" applyFont="1" applyBorder="1" applyAlignment="1" quotePrefix="1">
      <alignment horizontal="center" vertical="center" wrapText="1"/>
    </xf>
    <xf numFmtId="0" fontId="4" fillId="0" borderId="47" xfId="57" applyFont="1" applyBorder="1" applyAlignment="1" applyProtection="1">
      <alignment horizontal="center" vertical="center"/>
      <protection/>
    </xf>
    <xf numFmtId="0" fontId="4" fillId="0" borderId="48" xfId="57" applyFont="1" applyBorder="1" applyAlignment="1" applyProtection="1">
      <alignment horizontal="center" vertical="center"/>
      <protection/>
    </xf>
    <xf numFmtId="3" fontId="4" fillId="0" borderId="49" xfId="57" applyNumberFormat="1" applyFont="1" applyBorder="1" applyAlignment="1" applyProtection="1">
      <alignment horizontal="center" vertical="center" wrapText="1"/>
      <protection/>
    </xf>
    <xf numFmtId="0" fontId="4" fillId="0" borderId="49" xfId="57" applyFont="1" applyBorder="1" applyAlignment="1" applyProtection="1">
      <alignment horizontal="center" vertical="center"/>
      <protection/>
    </xf>
    <xf numFmtId="3" fontId="4" fillId="0" borderId="11" xfId="57" applyNumberFormat="1" applyFont="1" applyBorder="1" applyAlignment="1" applyProtection="1">
      <alignment horizontal="center" vertical="center" wrapText="1"/>
      <protection/>
    </xf>
    <xf numFmtId="3" fontId="4" fillId="0" borderId="10" xfId="57" applyNumberFormat="1" applyFont="1" applyBorder="1" applyAlignment="1" applyProtection="1">
      <alignment horizontal="center" vertical="center" wrapText="1"/>
      <protection/>
    </xf>
    <xf numFmtId="0" fontId="4" fillId="0" borderId="20" xfId="57" applyFont="1" applyBorder="1" applyAlignment="1" applyProtection="1">
      <alignment horizontal="center" vertical="center" wrapText="1"/>
      <protection/>
    </xf>
    <xf numFmtId="0" fontId="4" fillId="0" borderId="37" xfId="57" applyFont="1" applyBorder="1" applyAlignment="1" applyProtection="1">
      <alignment horizontal="center" vertical="center" wrapText="1"/>
      <protection/>
    </xf>
    <xf numFmtId="3" fontId="4" fillId="0" borderId="20" xfId="57" applyNumberFormat="1" applyFont="1" applyBorder="1" applyAlignment="1" applyProtection="1">
      <alignment horizontal="center" vertical="center" wrapText="1"/>
      <protection/>
    </xf>
    <xf numFmtId="3" fontId="4" fillId="0" borderId="36" xfId="57" applyNumberFormat="1" applyFont="1" applyBorder="1" applyAlignment="1" applyProtection="1">
      <alignment horizontal="center" vertical="center" wrapText="1"/>
      <protection/>
    </xf>
    <xf numFmtId="3" fontId="4" fillId="0" borderId="33" xfId="57" applyNumberFormat="1" applyFont="1" applyBorder="1" applyAlignment="1" applyProtection="1">
      <alignment horizontal="center" vertical="center" wrapText="1"/>
      <protection/>
    </xf>
    <xf numFmtId="0" fontId="4" fillId="0" borderId="35" xfId="57" applyFont="1" applyBorder="1" applyAlignment="1" applyProtection="1">
      <alignment horizontal="center" vertical="center" wrapText="1"/>
      <protection/>
    </xf>
    <xf numFmtId="0" fontId="4" fillId="0" borderId="50" xfId="57" applyFont="1" applyBorder="1" applyAlignment="1" applyProtection="1">
      <alignment horizontal="center" vertical="center" wrapText="1"/>
      <protection/>
    </xf>
    <xf numFmtId="3" fontId="4" fillId="0" borderId="51" xfId="57" applyNumberFormat="1" applyFont="1" applyBorder="1" applyAlignment="1" applyProtection="1">
      <alignment horizontal="center" vertical="center" wrapText="1"/>
      <protection/>
    </xf>
    <xf numFmtId="49" fontId="4" fillId="0" borderId="20" xfId="57" applyNumberFormat="1" applyFont="1" applyBorder="1" applyAlignment="1" applyProtection="1">
      <alignment horizontal="center" vertical="center"/>
      <protection/>
    </xf>
    <xf numFmtId="0" fontId="4" fillId="0" borderId="38" xfId="57" applyFont="1" applyBorder="1" applyAlignment="1" applyProtection="1">
      <alignment horizontal="left" vertical="center" wrapText="1"/>
      <protection/>
    </xf>
    <xf numFmtId="3" fontId="4" fillId="0" borderId="23" xfId="57" applyNumberFormat="1" applyFont="1" applyBorder="1" applyAlignment="1" applyProtection="1">
      <alignment horizontal="center" vertical="center" wrapText="1"/>
      <protection/>
    </xf>
    <xf numFmtId="3" fontId="4" fillId="0" borderId="52" xfId="57" applyNumberFormat="1" applyFont="1" applyBorder="1" applyAlignment="1" applyProtection="1">
      <alignment horizontal="center" vertical="center" wrapText="1"/>
      <protection/>
    </xf>
    <xf numFmtId="0" fontId="4" fillId="0" borderId="53" xfId="57" applyFont="1" applyBorder="1" applyAlignment="1" applyProtection="1">
      <alignment horizontal="center" vertical="center" wrapText="1"/>
      <protection/>
    </xf>
    <xf numFmtId="3" fontId="4" fillId="0" borderId="54" xfId="57" applyNumberFormat="1" applyFont="1" applyBorder="1" applyAlignment="1" applyProtection="1">
      <alignment horizontal="center" vertical="center" wrapText="1"/>
      <protection/>
    </xf>
    <xf numFmtId="49" fontId="4" fillId="0" borderId="54" xfId="57" applyNumberFormat="1" applyFont="1" applyBorder="1" applyAlignment="1" applyProtection="1">
      <alignment horizontal="center" vertical="center"/>
      <protection/>
    </xf>
    <xf numFmtId="0" fontId="4" fillId="0" borderId="36" xfId="57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right" vertical="top"/>
      <protection/>
    </xf>
    <xf numFmtId="0" fontId="0" fillId="0" borderId="14" xfId="0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 applyProtection="1">
      <alignment horizontal="center" vertical="center" wrapText="1"/>
      <protection/>
    </xf>
    <xf numFmtId="3" fontId="4" fillId="0" borderId="56" xfId="57" applyNumberFormat="1" applyFont="1" applyBorder="1" applyAlignment="1" applyProtection="1">
      <alignment horizontal="right" vertical="center"/>
      <protection/>
    </xf>
    <xf numFmtId="3" fontId="4" fillId="0" borderId="57" xfId="57" applyNumberFormat="1" applyFont="1" applyBorder="1" applyAlignment="1" applyProtection="1">
      <alignment horizontal="right" vertical="center"/>
      <protection/>
    </xf>
    <xf numFmtId="3" fontId="4" fillId="0" borderId="47" xfId="0" applyNumberFormat="1" applyFont="1" applyFill="1" applyBorder="1" applyAlignment="1" applyProtection="1">
      <alignment horizontal="center" vertical="center"/>
      <protection locked="0"/>
    </xf>
    <xf numFmtId="3" fontId="4" fillId="0" borderId="48" xfId="0" applyNumberFormat="1" applyFont="1" applyFill="1" applyBorder="1" applyAlignment="1" applyProtection="1">
      <alignment horizontal="center" vertical="center"/>
      <protection locked="0"/>
    </xf>
    <xf numFmtId="3" fontId="4" fillId="0" borderId="58" xfId="0" applyNumberFormat="1" applyFont="1" applyFill="1" applyBorder="1" applyAlignment="1" applyProtection="1">
      <alignment horizontal="center" vertical="center"/>
      <protection locked="0"/>
    </xf>
    <xf numFmtId="3" fontId="4" fillId="0" borderId="37" xfId="57" applyNumberFormat="1" applyFont="1" applyBorder="1" applyAlignment="1" applyProtection="1">
      <alignment horizontal="center" vertical="center" wrapText="1"/>
      <protection/>
    </xf>
    <xf numFmtId="49" fontId="4" fillId="0" borderId="10" xfId="57" applyNumberFormat="1" applyFont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0" fillId="33" borderId="0" xfId="57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83" fontId="4" fillId="0" borderId="59" xfId="57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Fill="1" applyBorder="1" applyProtection="1">
      <alignment/>
      <protection/>
    </xf>
    <xf numFmtId="49" fontId="4" fillId="0" borderId="60" xfId="0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center"/>
      <protection/>
    </xf>
    <xf numFmtId="0" fontId="3" fillId="0" borderId="61" xfId="57" applyFont="1" applyFill="1" applyBorder="1" applyAlignment="1" applyProtection="1">
      <alignment horizontal="center" vertical="center"/>
      <protection/>
    </xf>
    <xf numFmtId="0" fontId="3" fillId="0" borderId="61" xfId="57" applyFont="1" applyFill="1" applyBorder="1" applyAlignment="1" applyProtection="1">
      <alignment vertical="center"/>
      <protection/>
    </xf>
    <xf numFmtId="2" fontId="4" fillId="0" borderId="20" xfId="57" applyNumberFormat="1" applyFont="1" applyFill="1" applyBorder="1" applyAlignment="1" applyProtection="1">
      <alignment horizontal="left" vertical="center" indent="1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49" fontId="4" fillId="0" borderId="27" xfId="0" applyNumberFormat="1" applyFont="1" applyBorder="1" applyAlignment="1" applyProtection="1">
      <alignment horizontal="left" vertical="center" indent="1"/>
      <protection/>
    </xf>
    <xf numFmtId="2" fontId="4" fillId="0" borderId="27" xfId="0" applyNumberFormat="1" applyFont="1" applyFill="1" applyBorder="1" applyAlignment="1" applyProtection="1">
      <alignment horizontal="left" vertical="center" wrapText="1"/>
      <protection/>
    </xf>
    <xf numFmtId="3" fontId="4" fillId="0" borderId="62" xfId="0" applyNumberFormat="1" applyFont="1" applyBorder="1" applyAlignment="1" applyProtection="1">
      <alignment horizontal="center" vertical="center" wrapText="1"/>
      <protection/>
    </xf>
    <xf numFmtId="3" fontId="4" fillId="0" borderId="63" xfId="0" applyNumberFormat="1" applyFont="1" applyBorder="1" applyAlignment="1" applyProtection="1">
      <alignment horizontal="center" vertical="center" wrapText="1"/>
      <protection/>
    </xf>
    <xf numFmtId="3" fontId="4" fillId="0" borderId="61" xfId="0" applyNumberFormat="1" applyFont="1" applyBorder="1" applyAlignment="1" applyProtection="1">
      <alignment horizontal="center" vertical="center" wrapText="1"/>
      <protection/>
    </xf>
    <xf numFmtId="3" fontId="4" fillId="0" borderId="64" xfId="0" applyNumberFormat="1" applyFont="1" applyBorder="1" applyAlignment="1" applyProtection="1">
      <alignment horizontal="center" vertical="center" wrapText="1"/>
      <protection/>
    </xf>
    <xf numFmtId="3" fontId="4" fillId="0" borderId="65" xfId="0" applyNumberFormat="1" applyFont="1" applyBorder="1" applyAlignment="1" applyProtection="1">
      <alignment horizontal="center" vertical="center" wrapText="1"/>
      <protection/>
    </xf>
    <xf numFmtId="49" fontId="6" fillId="0" borderId="66" xfId="0" applyNumberFormat="1" applyFont="1" applyBorder="1" applyAlignment="1" applyProtection="1">
      <alignment horizontal="left" vertical="center" indent="1"/>
      <protection/>
    </xf>
    <xf numFmtId="3" fontId="6" fillId="0" borderId="66" xfId="0" applyNumberFormat="1" applyFont="1" applyFill="1" applyBorder="1" applyAlignment="1" applyProtection="1">
      <alignment horizontal="left" vertical="center" indent="1"/>
      <protection/>
    </xf>
    <xf numFmtId="3" fontId="6" fillId="0" borderId="67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6" fillId="0" borderId="6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indent="1"/>
      <protection/>
    </xf>
    <xf numFmtId="3" fontId="4" fillId="0" borderId="20" xfId="0" applyNumberFormat="1" applyFont="1" applyFill="1" applyBorder="1" applyAlignment="1" applyProtection="1">
      <alignment horizontal="left" vertical="center" indent="1"/>
      <protection/>
    </xf>
    <xf numFmtId="3" fontId="4" fillId="32" borderId="7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left" vertical="center" indent="1"/>
      <protection/>
    </xf>
    <xf numFmtId="3" fontId="4" fillId="0" borderId="15" xfId="0" applyNumberFormat="1" applyFont="1" applyFill="1" applyBorder="1" applyAlignment="1" applyProtection="1">
      <alignment horizontal="left" vertical="center" indent="1"/>
      <protection/>
    </xf>
    <xf numFmtId="3" fontId="4" fillId="32" borderId="71" xfId="0" applyNumberFormat="1" applyFont="1" applyFill="1" applyBorder="1" applyAlignment="1" applyProtection="1">
      <alignment horizontal="center" vertical="center"/>
      <protection locked="0"/>
    </xf>
    <xf numFmtId="3" fontId="4" fillId="32" borderId="72" xfId="0" applyNumberFormat="1" applyFont="1" applyFill="1" applyBorder="1" applyAlignment="1" applyProtection="1">
      <alignment horizontal="center" vertical="center"/>
      <protection locked="0"/>
    </xf>
    <xf numFmtId="3" fontId="4" fillId="32" borderId="73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 indent="1"/>
      <protection/>
    </xf>
    <xf numFmtId="3" fontId="4" fillId="32" borderId="22" xfId="0" applyNumberFormat="1" applyFont="1" applyFill="1" applyBorder="1" applyAlignment="1" applyProtection="1">
      <alignment horizontal="center" vertical="center"/>
      <protection locked="0"/>
    </xf>
    <xf numFmtId="3" fontId="4" fillId="32" borderId="23" xfId="0" applyNumberFormat="1" applyFont="1" applyFill="1" applyBorder="1" applyAlignment="1" applyProtection="1">
      <alignment horizontal="center" vertical="center"/>
      <protection locked="0"/>
    </xf>
    <xf numFmtId="3" fontId="4" fillId="32" borderId="52" xfId="0" applyNumberFormat="1" applyFont="1" applyFill="1" applyBorder="1" applyAlignment="1" applyProtection="1">
      <alignment horizontal="center" vertical="center"/>
      <protection locked="0"/>
    </xf>
    <xf numFmtId="3" fontId="4" fillId="32" borderId="21" xfId="0" applyNumberFormat="1" applyFont="1" applyFill="1" applyBorder="1" applyAlignment="1" applyProtection="1">
      <alignment horizontal="center" vertical="center"/>
      <protection locked="0"/>
    </xf>
    <xf numFmtId="3" fontId="4" fillId="32" borderId="18" xfId="0" applyNumberFormat="1" applyFont="1" applyFill="1" applyBorder="1" applyAlignment="1" applyProtection="1">
      <alignment horizontal="center" vertical="center"/>
      <protection locked="0"/>
    </xf>
    <xf numFmtId="3" fontId="4" fillId="32" borderId="19" xfId="0" applyNumberFormat="1" applyFont="1" applyFill="1" applyBorder="1" applyAlignment="1" applyProtection="1">
      <alignment horizontal="center" vertical="center"/>
      <protection locked="0"/>
    </xf>
    <xf numFmtId="3" fontId="4" fillId="32" borderId="56" xfId="0" applyNumberFormat="1" applyFont="1" applyFill="1" applyBorder="1" applyAlignment="1" applyProtection="1">
      <alignment horizontal="center" vertical="center"/>
      <protection locked="0"/>
    </xf>
    <xf numFmtId="3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49" fontId="4" fillId="0" borderId="74" xfId="0" applyNumberFormat="1" applyFont="1" applyBorder="1" applyAlignment="1" applyProtection="1">
      <alignment horizontal="left" vertical="center" indent="1"/>
      <protection/>
    </xf>
    <xf numFmtId="3" fontId="4" fillId="32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left" vertical="center" indent="1"/>
      <protection/>
    </xf>
    <xf numFmtId="3" fontId="4" fillId="32" borderId="56" xfId="0" applyNumberFormat="1" applyFont="1" applyFill="1" applyBorder="1" applyAlignment="1" applyProtection="1">
      <alignment horizontal="center" vertical="center"/>
      <protection locked="0"/>
    </xf>
    <xf numFmtId="3" fontId="4" fillId="32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left" vertical="center" indent="1"/>
      <protection/>
    </xf>
    <xf numFmtId="3" fontId="4" fillId="32" borderId="59" xfId="0" applyNumberFormat="1" applyFont="1" applyFill="1" applyBorder="1" applyAlignment="1" applyProtection="1">
      <alignment horizontal="center" vertical="center"/>
      <protection locked="0"/>
    </xf>
    <xf numFmtId="3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51" xfId="0" applyNumberFormat="1" applyFont="1" applyFill="1" applyBorder="1" applyAlignment="1" applyProtection="1">
      <alignment horizontal="center" vertical="center"/>
      <protection/>
    </xf>
    <xf numFmtId="1" fontId="4" fillId="0" borderId="5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vertical="center"/>
      <protection/>
    </xf>
    <xf numFmtId="49" fontId="6" fillId="0" borderId="66" xfId="0" applyNumberFormat="1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4" fillId="0" borderId="26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9" fontId="4" fillId="0" borderId="7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3" fontId="6" fillId="0" borderId="76" xfId="0" applyNumberFormat="1" applyFont="1" applyFill="1" applyBorder="1" applyAlignment="1" applyProtection="1">
      <alignment horizontal="left" vertical="center" indent="1"/>
      <protection/>
    </xf>
    <xf numFmtId="2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5" borderId="77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3" fontId="4" fillId="0" borderId="51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78" xfId="0" applyNumberFormat="1" applyFont="1" applyBorder="1" applyAlignment="1" applyProtection="1">
      <alignment horizontal="center" vertical="center" wrapText="1"/>
      <protection/>
    </xf>
    <xf numFmtId="3" fontId="4" fillId="0" borderId="79" xfId="0" applyNumberFormat="1" applyFont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 wrapText="1" indent="1"/>
      <protection/>
    </xf>
    <xf numFmtId="3" fontId="4" fillId="35" borderId="73" xfId="0" applyNumberFormat="1" applyFont="1" applyFill="1" applyBorder="1" applyAlignment="1" applyProtection="1">
      <alignment horizontal="center" vertical="center"/>
      <protection locked="0"/>
    </xf>
    <xf numFmtId="3" fontId="4" fillId="35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36" xfId="0" applyNumberFormat="1" applyFont="1" applyBorder="1" applyAlignment="1" applyProtection="1">
      <alignment horizontal="left" vertical="center" indent="1"/>
      <protection/>
    </xf>
    <xf numFmtId="3" fontId="4" fillId="0" borderId="36" xfId="0" applyNumberFormat="1" applyFont="1" applyFill="1" applyBorder="1" applyAlignment="1" applyProtection="1">
      <alignment horizontal="left" vertical="center" wrapText="1" indent="1"/>
      <protection/>
    </xf>
    <xf numFmtId="3" fontId="4" fillId="35" borderId="58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/>
    </xf>
    <xf numFmtId="3" fontId="4" fillId="0" borderId="7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3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4" fillId="0" borderId="5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51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left" vertical="center" indent="1"/>
      <protection/>
    </xf>
    <xf numFmtId="2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32" borderId="68" xfId="0" applyNumberFormat="1" applyFont="1" applyFill="1" applyBorder="1" applyAlignment="1" applyProtection="1">
      <alignment horizontal="center" vertical="center"/>
      <protection locked="0"/>
    </xf>
    <xf numFmtId="3" fontId="4" fillId="32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36" xfId="57" applyNumberFormat="1" applyFont="1" applyBorder="1" applyAlignment="1" applyProtection="1">
      <alignment horizontal="center" vertical="center"/>
      <protection/>
    </xf>
    <xf numFmtId="3" fontId="4" fillId="0" borderId="17" xfId="57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0" borderId="0" xfId="57" applyFont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81" xfId="57" applyNumberFormat="1" applyFont="1" applyBorder="1" applyAlignment="1" applyProtection="1">
      <alignment horizontal="center" vertical="center"/>
      <protection/>
    </xf>
    <xf numFmtId="0" fontId="4" fillId="0" borderId="81" xfId="57" applyFont="1" applyFill="1" applyBorder="1" applyAlignment="1" applyProtection="1">
      <alignment horizontal="center" vertical="center" wrapText="1"/>
      <protection/>
    </xf>
    <xf numFmtId="3" fontId="4" fillId="34" borderId="82" xfId="0" applyNumberFormat="1" applyFont="1" applyFill="1" applyBorder="1" applyAlignment="1" applyProtection="1">
      <alignment horizontal="center" vertical="center"/>
      <protection locked="0"/>
    </xf>
    <xf numFmtId="3" fontId="4" fillId="0" borderId="81" xfId="57" applyNumberFormat="1" applyFont="1" applyBorder="1" applyAlignment="1" applyProtection="1">
      <alignment horizontal="center" vertical="center" wrapText="1"/>
      <protection/>
    </xf>
    <xf numFmtId="3" fontId="4" fillId="0" borderId="61" xfId="57" applyNumberFormat="1" applyFont="1" applyFill="1" applyBorder="1" applyAlignment="1" applyProtection="1">
      <alignment horizontal="center" vertical="center"/>
      <protection/>
    </xf>
    <xf numFmtId="0" fontId="4" fillId="0" borderId="61" xfId="57" applyFont="1" applyFill="1" applyBorder="1" applyAlignment="1" applyProtection="1">
      <alignment horizontal="center" vertical="center" wrapText="1"/>
      <protection/>
    </xf>
    <xf numFmtId="49" fontId="4" fillId="0" borderId="61" xfId="57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 applyProtection="1">
      <alignment vertical="center"/>
      <protection/>
    </xf>
    <xf numFmtId="2" fontId="6" fillId="0" borderId="13" xfId="57" applyNumberFormat="1" applyFont="1" applyBorder="1" applyAlignment="1" applyProtection="1">
      <alignment horizontal="center" vertical="center" wrapText="1"/>
      <protection/>
    </xf>
    <xf numFmtId="0" fontId="4" fillId="0" borderId="46" xfId="57" applyFont="1" applyBorder="1" applyAlignment="1" applyProtection="1">
      <alignment horizontal="center" vertical="center" wrapText="1"/>
      <protection/>
    </xf>
    <xf numFmtId="3" fontId="4" fillId="0" borderId="11" xfId="57" applyNumberFormat="1" applyFont="1" applyFill="1" applyBorder="1" applyAlignment="1" applyProtection="1">
      <alignment horizontal="right" vertical="center"/>
      <protection/>
    </xf>
    <xf numFmtId="3" fontId="4" fillId="0" borderId="28" xfId="57" applyNumberFormat="1" applyFont="1" applyFill="1" applyBorder="1" applyAlignment="1" applyProtection="1">
      <alignment horizontal="right" vertical="center"/>
      <protection/>
    </xf>
    <xf numFmtId="3" fontId="4" fillId="0" borderId="12" xfId="57" applyNumberFormat="1" applyFont="1" applyFill="1" applyBorder="1" applyAlignment="1" applyProtection="1">
      <alignment horizontal="right" vertical="center"/>
      <protection/>
    </xf>
    <xf numFmtId="3" fontId="4" fillId="0" borderId="79" xfId="57" applyNumberFormat="1" applyFont="1" applyFill="1" applyBorder="1" applyAlignment="1" applyProtection="1">
      <alignment horizontal="right" vertical="center"/>
      <protection/>
    </xf>
    <xf numFmtId="3" fontId="4" fillId="0" borderId="33" xfId="57" applyNumberFormat="1" applyFont="1" applyBorder="1" applyAlignment="1" applyProtection="1">
      <alignment vertical="center"/>
      <protection/>
    </xf>
    <xf numFmtId="49" fontId="4" fillId="0" borderId="83" xfId="0" applyNumberFormat="1" applyFont="1" applyBorder="1" applyAlignment="1" applyProtection="1">
      <alignment horizontal="center" vertical="center"/>
      <protection/>
    </xf>
    <xf numFmtId="0" fontId="4" fillId="0" borderId="84" xfId="57" applyFont="1" applyBorder="1" applyProtection="1">
      <alignment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4" xfId="57" applyFont="1" applyBorder="1" applyProtection="1">
      <alignment/>
      <protection/>
    </xf>
    <xf numFmtId="3" fontId="4" fillId="32" borderId="71" xfId="57" applyNumberFormat="1" applyFont="1" applyFill="1" applyBorder="1" applyAlignment="1" applyProtection="1">
      <alignment horizontal="right" vertical="center"/>
      <protection locked="0"/>
    </xf>
    <xf numFmtId="3" fontId="4" fillId="32" borderId="72" xfId="57" applyNumberFormat="1" applyFont="1" applyFill="1" applyBorder="1" applyAlignment="1" applyProtection="1">
      <alignment horizontal="right" vertical="center"/>
      <protection locked="0"/>
    </xf>
    <xf numFmtId="0" fontId="4" fillId="0" borderId="13" xfId="57" applyFont="1" applyBorder="1" applyAlignment="1" applyProtection="1">
      <alignment horizontal="center" vertical="center" wrapText="1"/>
      <protection/>
    </xf>
    <xf numFmtId="49" fontId="4" fillId="0" borderId="84" xfId="0" applyNumberFormat="1" applyFont="1" applyBorder="1" applyAlignment="1" applyProtection="1">
      <alignment horizontal="center" vertical="center"/>
      <protection/>
    </xf>
    <xf numFmtId="0" fontId="4" fillId="0" borderId="84" xfId="57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3" fontId="4" fillId="32" borderId="18" xfId="57" applyNumberFormat="1" applyFont="1" applyFill="1" applyBorder="1" applyAlignment="1" applyProtection="1">
      <alignment horizontal="right" vertical="center"/>
      <protection locked="0"/>
    </xf>
    <xf numFmtId="3" fontId="4" fillId="32" borderId="60" xfId="57" applyNumberFormat="1" applyFont="1" applyFill="1" applyBorder="1" applyAlignment="1" applyProtection="1">
      <alignment horizontal="right" vertical="center"/>
      <protection locked="0"/>
    </xf>
    <xf numFmtId="3" fontId="4" fillId="32" borderId="19" xfId="57" applyNumberFormat="1" applyFont="1" applyFill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vertical="top"/>
      <protection/>
    </xf>
    <xf numFmtId="3" fontId="4" fillId="0" borderId="57" xfId="57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 vertical="center"/>
      <protection/>
    </xf>
    <xf numFmtId="3" fontId="4" fillId="32" borderId="85" xfId="57" applyNumberFormat="1" applyFont="1" applyFill="1" applyBorder="1" applyAlignment="1" applyProtection="1">
      <alignment horizontal="right" vertical="center"/>
      <protection locked="0"/>
    </xf>
    <xf numFmtId="3" fontId="4" fillId="32" borderId="86" xfId="57" applyNumberFormat="1" applyFont="1" applyFill="1" applyBorder="1" applyAlignment="1" applyProtection="1">
      <alignment horizontal="right" vertical="center"/>
      <protection locked="0"/>
    </xf>
    <xf numFmtId="3" fontId="4" fillId="32" borderId="87" xfId="57" applyNumberFormat="1" applyFont="1" applyFill="1" applyBorder="1" applyAlignment="1" applyProtection="1">
      <alignment horizontal="right" vertical="center"/>
      <protection locked="0"/>
    </xf>
    <xf numFmtId="3" fontId="4" fillId="32" borderId="88" xfId="57" applyNumberFormat="1" applyFont="1" applyFill="1" applyBorder="1" applyAlignment="1" applyProtection="1">
      <alignment horizontal="right" vertical="center"/>
      <protection locked="0"/>
    </xf>
    <xf numFmtId="3" fontId="4" fillId="32" borderId="38" xfId="57" applyNumberFormat="1" applyFont="1" applyFill="1" applyBorder="1" applyAlignment="1" applyProtection="1">
      <alignment horizontal="right" vertical="center"/>
      <protection locked="0"/>
    </xf>
    <xf numFmtId="3" fontId="4" fillId="32" borderId="23" xfId="57" applyNumberFormat="1" applyFont="1" applyFill="1" applyBorder="1" applyAlignment="1" applyProtection="1">
      <alignment horizontal="right" vertical="center"/>
      <protection locked="0"/>
    </xf>
    <xf numFmtId="3" fontId="4" fillId="32" borderId="57" xfId="57" applyNumberFormat="1" applyFont="1" applyFill="1" applyBorder="1" applyAlignment="1" applyProtection="1">
      <alignment horizontal="right" vertical="center"/>
      <protection locked="0"/>
    </xf>
    <xf numFmtId="3" fontId="4" fillId="32" borderId="52" xfId="57" applyNumberFormat="1" applyFont="1" applyFill="1" applyBorder="1" applyAlignment="1" applyProtection="1">
      <alignment horizontal="right" vertical="center"/>
      <protection locked="0"/>
    </xf>
    <xf numFmtId="3" fontId="4" fillId="32" borderId="43" xfId="57" applyNumberFormat="1" applyFont="1" applyFill="1" applyBorder="1" applyAlignment="1" applyProtection="1">
      <alignment horizontal="right" vertical="center"/>
      <protection locked="0"/>
    </xf>
    <xf numFmtId="3" fontId="4" fillId="32" borderId="22" xfId="57" applyNumberFormat="1" applyFont="1" applyFill="1" applyBorder="1" applyAlignment="1" applyProtection="1">
      <alignment horizontal="right" vertical="center"/>
      <protection locked="0"/>
    </xf>
    <xf numFmtId="3" fontId="4" fillId="32" borderId="35" xfId="57" applyNumberFormat="1" applyFont="1" applyFill="1" applyBorder="1" applyAlignment="1" applyProtection="1">
      <alignment horizontal="right" vertical="center"/>
      <protection locked="0"/>
    </xf>
    <xf numFmtId="3" fontId="4" fillId="32" borderId="42" xfId="57" applyNumberFormat="1" applyFont="1" applyFill="1" applyBorder="1" applyAlignment="1" applyProtection="1">
      <alignment horizontal="right" vertical="center"/>
      <protection locked="0"/>
    </xf>
    <xf numFmtId="3" fontId="4" fillId="32" borderId="45" xfId="57" applyNumberFormat="1" applyFont="1" applyFill="1" applyBorder="1" applyAlignment="1" applyProtection="1">
      <alignment horizontal="right" vertical="center"/>
      <protection locked="0"/>
    </xf>
    <xf numFmtId="3" fontId="4" fillId="32" borderId="89" xfId="57" applyNumberFormat="1" applyFont="1" applyFill="1" applyBorder="1" applyAlignment="1" applyProtection="1">
      <alignment horizontal="right" vertical="center"/>
      <protection locked="0"/>
    </xf>
    <xf numFmtId="3" fontId="4" fillId="32" borderId="90" xfId="57" applyNumberFormat="1" applyFont="1" applyFill="1" applyBorder="1" applyAlignment="1" applyProtection="1">
      <alignment horizontal="right" vertical="center"/>
      <protection locked="0"/>
    </xf>
    <xf numFmtId="3" fontId="4" fillId="32" borderId="91" xfId="57" applyNumberFormat="1" applyFont="1" applyFill="1" applyBorder="1" applyAlignment="1" applyProtection="1">
      <alignment horizontal="right" vertical="center"/>
      <protection locked="0"/>
    </xf>
    <xf numFmtId="3" fontId="4" fillId="32" borderId="92" xfId="57" applyNumberFormat="1" applyFont="1" applyFill="1" applyBorder="1" applyAlignment="1" applyProtection="1">
      <alignment horizontal="right" vertical="center"/>
      <protection locked="0"/>
    </xf>
    <xf numFmtId="3" fontId="4" fillId="32" borderId="93" xfId="57" applyNumberFormat="1" applyFont="1" applyFill="1" applyBorder="1" applyAlignment="1" applyProtection="1">
      <alignment horizontal="right" vertical="center"/>
      <protection locked="0"/>
    </xf>
    <xf numFmtId="3" fontId="4" fillId="32" borderId="94" xfId="57" applyNumberFormat="1" applyFont="1" applyFill="1" applyBorder="1" applyAlignment="1" applyProtection="1">
      <alignment horizontal="right" vertical="center"/>
      <protection locked="0"/>
    </xf>
    <xf numFmtId="3" fontId="4" fillId="32" borderId="95" xfId="57" applyNumberFormat="1" applyFont="1" applyFill="1" applyBorder="1" applyAlignment="1" applyProtection="1">
      <alignment horizontal="right" vertical="center"/>
      <protection locked="0"/>
    </xf>
    <xf numFmtId="3" fontId="4" fillId="32" borderId="11" xfId="57" applyNumberFormat="1" applyFont="1" applyFill="1" applyBorder="1" applyAlignment="1" applyProtection="1">
      <alignment horizontal="right" vertical="center"/>
      <protection locked="0"/>
    </xf>
    <xf numFmtId="3" fontId="4" fillId="32" borderId="12" xfId="57" applyNumberFormat="1" applyFont="1" applyFill="1" applyBorder="1" applyAlignment="1" applyProtection="1">
      <alignment horizontal="right" vertical="center"/>
      <protection locked="0"/>
    </xf>
    <xf numFmtId="3" fontId="4" fillId="32" borderId="79" xfId="57" applyNumberFormat="1" applyFont="1" applyFill="1" applyBorder="1" applyAlignment="1" applyProtection="1">
      <alignment horizontal="right" vertical="center"/>
      <protection locked="0"/>
    </xf>
    <xf numFmtId="3" fontId="4" fillId="32" borderId="51" xfId="57" applyNumberFormat="1" applyFont="1" applyFill="1" applyBorder="1" applyAlignment="1" applyProtection="1">
      <alignment horizontal="right" vertical="center"/>
      <protection locked="0"/>
    </xf>
    <xf numFmtId="0" fontId="70" fillId="32" borderId="96" xfId="57" applyFont="1" applyFill="1" applyBorder="1" applyAlignment="1" applyProtection="1">
      <alignment horizontal="center" vertical="center"/>
      <protection locked="0"/>
    </xf>
    <xf numFmtId="3" fontId="4" fillId="32" borderId="31" xfId="0" applyNumberFormat="1" applyFont="1" applyFill="1" applyBorder="1" applyAlignment="1" applyProtection="1">
      <alignment horizontal="center" vertical="center"/>
      <protection locked="0"/>
    </xf>
    <xf numFmtId="3" fontId="4" fillId="32" borderId="49" xfId="0" applyNumberFormat="1" applyFont="1" applyFill="1" applyBorder="1" applyAlignment="1" applyProtection="1">
      <alignment horizontal="center" vertical="center"/>
      <protection locked="0"/>
    </xf>
    <xf numFmtId="3" fontId="4" fillId="32" borderId="84" xfId="0" applyNumberFormat="1" applyFont="1" applyFill="1" applyBorder="1" applyAlignment="1" applyProtection="1">
      <alignment horizontal="center" vertical="center"/>
      <protection locked="0"/>
    </xf>
    <xf numFmtId="3" fontId="4" fillId="32" borderId="47" xfId="0" applyNumberFormat="1" applyFont="1" applyFill="1" applyBorder="1" applyAlignment="1" applyProtection="1">
      <alignment horizontal="center" vertical="center"/>
      <protection locked="0"/>
    </xf>
    <xf numFmtId="3" fontId="4" fillId="32" borderId="48" xfId="0" applyNumberFormat="1" applyFont="1" applyFill="1" applyBorder="1" applyAlignment="1" applyProtection="1">
      <alignment horizontal="center" vertical="center"/>
      <protection locked="0"/>
    </xf>
    <xf numFmtId="3" fontId="4" fillId="32" borderId="28" xfId="0" applyNumberFormat="1" applyFont="1" applyFill="1" applyBorder="1" applyAlignment="1" applyProtection="1">
      <alignment horizontal="center" vertical="center"/>
      <protection locked="0"/>
    </xf>
    <xf numFmtId="3" fontId="4" fillId="32" borderId="11" xfId="0" applyNumberFormat="1" applyFont="1" applyFill="1" applyBorder="1" applyAlignment="1" applyProtection="1">
      <alignment horizontal="center" vertical="center"/>
      <protection locked="0"/>
    </xf>
    <xf numFmtId="3" fontId="4" fillId="32" borderId="12" xfId="0" applyNumberFormat="1" applyFont="1" applyFill="1" applyBorder="1" applyAlignment="1" applyProtection="1">
      <alignment horizontal="center" vertical="center"/>
      <protection locked="0"/>
    </xf>
    <xf numFmtId="3" fontId="4" fillId="32" borderId="79" xfId="0" applyNumberFormat="1" applyFont="1" applyFill="1" applyBorder="1" applyAlignment="1" applyProtection="1">
      <alignment horizontal="center" vertical="center"/>
      <protection locked="0"/>
    </xf>
    <xf numFmtId="3" fontId="4" fillId="32" borderId="97" xfId="0" applyNumberFormat="1" applyFont="1" applyFill="1" applyBorder="1" applyAlignment="1" applyProtection="1">
      <alignment horizontal="center" vertical="center"/>
      <protection locked="0"/>
    </xf>
    <xf numFmtId="3" fontId="4" fillId="32" borderId="57" xfId="0" applyNumberFormat="1" applyFont="1" applyFill="1" applyBorder="1" applyAlignment="1" applyProtection="1">
      <alignment horizontal="center" vertical="center"/>
      <protection locked="0"/>
    </xf>
    <xf numFmtId="3" fontId="4" fillId="32" borderId="94" xfId="0" applyNumberFormat="1" applyFont="1" applyFill="1" applyBorder="1" applyAlignment="1" applyProtection="1">
      <alignment horizontal="center" vertical="center"/>
      <protection locked="0"/>
    </xf>
    <xf numFmtId="3" fontId="4" fillId="32" borderId="98" xfId="0" applyNumberFormat="1" applyFont="1" applyFill="1" applyBorder="1" applyAlignment="1" applyProtection="1">
      <alignment horizontal="center" vertical="center"/>
      <protection locked="0"/>
    </xf>
    <xf numFmtId="3" fontId="4" fillId="32" borderId="99" xfId="0" applyNumberFormat="1" applyFont="1" applyFill="1" applyBorder="1" applyAlignment="1" applyProtection="1">
      <alignment horizontal="center" vertical="center"/>
      <protection locked="0"/>
    </xf>
    <xf numFmtId="3" fontId="4" fillId="32" borderId="100" xfId="0" applyNumberFormat="1" applyFont="1" applyFill="1" applyBorder="1" applyAlignment="1" applyProtection="1">
      <alignment horizontal="center" vertical="center"/>
      <protection locked="0"/>
    </xf>
    <xf numFmtId="3" fontId="4" fillId="32" borderId="24" xfId="0" applyNumberFormat="1" applyFont="1" applyFill="1" applyBorder="1" applyAlignment="1" applyProtection="1">
      <alignment horizontal="center" vertical="center"/>
      <protection locked="0"/>
    </xf>
    <xf numFmtId="3" fontId="4" fillId="32" borderId="11" xfId="57" applyNumberFormat="1" applyFont="1" applyFill="1" applyBorder="1" applyAlignment="1" applyProtection="1">
      <alignment horizontal="center" vertical="center"/>
      <protection locked="0"/>
    </xf>
    <xf numFmtId="3" fontId="4" fillId="32" borderId="12" xfId="57" applyNumberFormat="1" applyFont="1" applyFill="1" applyBorder="1" applyAlignment="1" applyProtection="1">
      <alignment horizontal="center" vertical="center"/>
      <protection locked="0"/>
    </xf>
    <xf numFmtId="3" fontId="4" fillId="32" borderId="78" xfId="57" applyNumberFormat="1" applyFont="1" applyFill="1" applyBorder="1" applyAlignment="1" applyProtection="1">
      <alignment horizontal="center" vertical="center" wrapText="1"/>
      <protection locked="0"/>
    </xf>
    <xf numFmtId="4" fontId="6" fillId="32" borderId="21" xfId="0" applyNumberFormat="1" applyFont="1" applyFill="1" applyBorder="1" applyAlignment="1" applyProtection="1">
      <alignment horizontal="center" vertical="center"/>
      <protection/>
    </xf>
    <xf numFmtId="3" fontId="3" fillId="32" borderId="20" xfId="57" applyNumberFormat="1" applyFont="1" applyFill="1" applyBorder="1" applyAlignment="1" applyProtection="1">
      <alignment horizontal="center" vertical="center"/>
      <protection/>
    </xf>
    <xf numFmtId="4" fontId="6" fillId="32" borderId="14" xfId="0" applyNumberFormat="1" applyFont="1" applyFill="1" applyBorder="1" applyAlignment="1" applyProtection="1">
      <alignment horizontal="center" vertical="center"/>
      <protection/>
    </xf>
    <xf numFmtId="3" fontId="3" fillId="32" borderId="15" xfId="57" applyNumberFormat="1" applyFont="1" applyFill="1" applyBorder="1" applyAlignment="1" applyProtection="1">
      <alignment horizontal="center" vertical="center"/>
      <protection/>
    </xf>
    <xf numFmtId="4" fontId="6" fillId="32" borderId="16" xfId="0" applyNumberFormat="1" applyFont="1" applyFill="1" applyBorder="1" applyAlignment="1" applyProtection="1">
      <alignment horizontal="center" vertical="center"/>
      <protection/>
    </xf>
    <xf numFmtId="0" fontId="4" fillId="32" borderId="17" xfId="57" applyFont="1" applyFill="1" applyBorder="1" applyAlignment="1" applyProtection="1">
      <alignment horizontal="center"/>
      <protection/>
    </xf>
    <xf numFmtId="0" fontId="3" fillId="32" borderId="20" xfId="57" applyFont="1" applyFill="1" applyBorder="1" applyAlignment="1" applyProtection="1">
      <alignment/>
      <protection/>
    </xf>
    <xf numFmtId="0" fontId="3" fillId="32" borderId="17" xfId="57" applyFont="1" applyFill="1" applyBorder="1" applyProtection="1">
      <alignment/>
      <protection/>
    </xf>
    <xf numFmtId="0" fontId="3" fillId="32" borderId="38" xfId="57" applyFont="1" applyFill="1" applyBorder="1" applyProtection="1">
      <alignment/>
      <protection/>
    </xf>
    <xf numFmtId="0" fontId="3" fillId="32" borderId="20" xfId="57" applyFont="1" applyFill="1" applyBorder="1" applyProtection="1">
      <alignment/>
      <protection/>
    </xf>
    <xf numFmtId="0" fontId="3" fillId="32" borderId="28" xfId="57" applyFont="1" applyFill="1" applyBorder="1" applyProtection="1">
      <alignment/>
      <protection/>
    </xf>
    <xf numFmtId="0" fontId="3" fillId="32" borderId="36" xfId="57" applyFont="1" applyFill="1" applyBorder="1" applyProtection="1">
      <alignment/>
      <protection/>
    </xf>
    <xf numFmtId="0" fontId="6" fillId="32" borderId="0" xfId="0" applyNumberFormat="1" applyFont="1" applyFill="1" applyBorder="1" applyAlignment="1" applyProtection="1">
      <alignment horizontal="left" vertical="center"/>
      <protection locked="0"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/>
      <protection/>
    </xf>
    <xf numFmtId="49" fontId="4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6" fillId="32" borderId="49" xfId="0" applyNumberFormat="1" applyFont="1" applyFill="1" applyBorder="1" applyAlignment="1" applyProtection="1">
      <alignment vertical="center"/>
      <protection locked="0"/>
    </xf>
    <xf numFmtId="3" fontId="16" fillId="32" borderId="84" xfId="0" applyNumberFormat="1" applyFont="1" applyFill="1" applyBorder="1" applyAlignment="1" applyProtection="1">
      <alignment vertical="center"/>
      <protection locked="0"/>
    </xf>
    <xf numFmtId="3" fontId="16" fillId="32" borderId="72" xfId="0" applyNumberFormat="1" applyFont="1" applyFill="1" applyBorder="1" applyAlignment="1" applyProtection="1">
      <alignment vertical="center"/>
      <protection locked="0"/>
    </xf>
    <xf numFmtId="3" fontId="16" fillId="32" borderId="14" xfId="0" applyNumberFormat="1" applyFont="1" applyFill="1" applyBorder="1" applyAlignment="1" applyProtection="1">
      <alignment vertical="center"/>
      <protection locked="0"/>
    </xf>
    <xf numFmtId="3" fontId="16" fillId="32" borderId="25" xfId="0" applyNumberFormat="1" applyFont="1" applyFill="1" applyBorder="1" applyAlignment="1" applyProtection="1">
      <alignment vertical="center"/>
      <protection locked="0"/>
    </xf>
    <xf numFmtId="3" fontId="16" fillId="32" borderId="40" xfId="0" applyNumberFormat="1" applyFont="1" applyFill="1" applyBorder="1" applyAlignment="1" applyProtection="1">
      <alignment vertical="center"/>
      <protection locked="0"/>
    </xf>
    <xf numFmtId="3" fontId="16" fillId="0" borderId="12" xfId="57" applyNumberFormat="1" applyFont="1" applyFill="1" applyBorder="1" applyAlignment="1" applyProtection="1">
      <alignment horizontal="right" vertical="center"/>
      <protection/>
    </xf>
    <xf numFmtId="3" fontId="16" fillId="0" borderId="51" xfId="57" applyNumberFormat="1" applyFont="1" applyFill="1" applyBorder="1" applyAlignment="1" applyProtection="1">
      <alignment horizontal="right" vertical="center"/>
      <protection/>
    </xf>
    <xf numFmtId="3" fontId="16" fillId="32" borderId="49" xfId="57" applyNumberFormat="1" applyFont="1" applyFill="1" applyBorder="1" applyAlignment="1" applyProtection="1">
      <alignment horizontal="right" vertical="center"/>
      <protection locked="0"/>
    </xf>
    <xf numFmtId="3" fontId="16" fillId="32" borderId="84" xfId="57" applyNumberFormat="1" applyFont="1" applyFill="1" applyBorder="1" applyAlignment="1" applyProtection="1">
      <alignment horizontal="right" vertical="center"/>
      <protection locked="0"/>
    </xf>
    <xf numFmtId="3" fontId="16" fillId="0" borderId="33" xfId="57" applyNumberFormat="1" applyFont="1" applyBorder="1" applyProtection="1">
      <alignment/>
      <protection/>
    </xf>
    <xf numFmtId="3" fontId="16" fillId="32" borderId="72" xfId="57" applyNumberFormat="1" applyFont="1" applyFill="1" applyBorder="1" applyAlignment="1" applyProtection="1">
      <alignment horizontal="right" vertical="center"/>
      <protection locked="0"/>
    </xf>
    <xf numFmtId="3" fontId="16" fillId="32" borderId="14" xfId="57" applyNumberFormat="1" applyFont="1" applyFill="1" applyBorder="1" applyAlignment="1" applyProtection="1">
      <alignment horizontal="right" vertical="center"/>
      <protection locked="0"/>
    </xf>
    <xf numFmtId="3" fontId="16" fillId="0" borderId="20" xfId="57" applyNumberFormat="1" applyFont="1" applyBorder="1" applyProtection="1">
      <alignment/>
      <protection/>
    </xf>
    <xf numFmtId="3" fontId="16" fillId="0" borderId="33" xfId="57" applyNumberFormat="1" applyFont="1" applyBorder="1" applyAlignment="1" applyProtection="1">
      <alignment vertical="center"/>
      <protection/>
    </xf>
    <xf numFmtId="3" fontId="16" fillId="32" borderId="19" xfId="57" applyNumberFormat="1" applyFont="1" applyFill="1" applyBorder="1" applyAlignment="1" applyProtection="1">
      <alignment horizontal="right" vertical="center"/>
      <protection locked="0"/>
    </xf>
    <xf numFmtId="3" fontId="16" fillId="32" borderId="16" xfId="57" applyNumberFormat="1" applyFont="1" applyFill="1" applyBorder="1" applyAlignment="1" applyProtection="1">
      <alignment horizontal="right" vertical="center"/>
      <protection locked="0"/>
    </xf>
    <xf numFmtId="3" fontId="16" fillId="0" borderId="17" xfId="57" applyNumberFormat="1" applyFont="1" applyBorder="1" applyProtection="1">
      <alignment/>
      <protection/>
    </xf>
    <xf numFmtId="3" fontId="16" fillId="0" borderId="36" xfId="57" applyNumberFormat="1" applyFont="1" applyBorder="1" applyProtection="1">
      <alignment/>
      <protection/>
    </xf>
    <xf numFmtId="3" fontId="3" fillId="0" borderId="0" xfId="0" applyNumberFormat="1" applyFont="1" applyFill="1" applyAlignment="1" applyProtection="1">
      <alignment vertical="top"/>
      <protection/>
    </xf>
    <xf numFmtId="4" fontId="4" fillId="32" borderId="30" xfId="57" applyNumberFormat="1" applyFont="1" applyFill="1" applyBorder="1" applyAlignment="1" applyProtection="1">
      <alignment horizontal="center" vertical="center"/>
      <protection locked="0"/>
    </xf>
    <xf numFmtId="3" fontId="4" fillId="32" borderId="11" xfId="57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49" fontId="4" fillId="0" borderId="37" xfId="57" applyNumberFormat="1" applyFont="1" applyBorder="1" applyAlignment="1" applyProtection="1">
      <alignment horizontal="center" vertical="center"/>
      <protection/>
    </xf>
    <xf numFmtId="3" fontId="4" fillId="0" borderId="20" xfId="57" applyNumberFormat="1" applyFont="1" applyBorder="1" applyAlignment="1" applyProtection="1">
      <alignment horizontal="right" vertical="center"/>
      <protection/>
    </xf>
    <xf numFmtId="2" fontId="11" fillId="0" borderId="10" xfId="57" applyNumberFormat="1" applyFont="1" applyBorder="1" applyAlignment="1" applyProtection="1">
      <alignment horizontal="left" vertical="center"/>
      <protection/>
    </xf>
    <xf numFmtId="3" fontId="6" fillId="0" borderId="10" xfId="57" applyNumberFormat="1" applyFont="1" applyBorder="1" applyAlignment="1" applyProtection="1">
      <alignment horizontal="right" vertical="center"/>
      <protection/>
    </xf>
    <xf numFmtId="49" fontId="4" fillId="0" borderId="10" xfId="57" applyNumberFormat="1" applyFont="1" applyBorder="1" applyAlignment="1" applyProtection="1">
      <alignment horizontal="center" vertical="center"/>
      <protection/>
    </xf>
    <xf numFmtId="2" fontId="11" fillId="0" borderId="10" xfId="57" applyNumberFormat="1" applyFont="1" applyBorder="1" applyAlignment="1" applyProtection="1">
      <alignment horizontal="left" vertical="center"/>
      <protection/>
    </xf>
    <xf numFmtId="3" fontId="4" fillId="0" borderId="60" xfId="57" applyNumberFormat="1" applyFont="1" applyFill="1" applyBorder="1" applyAlignment="1" applyProtection="1">
      <alignment horizontal="right" vertical="center"/>
      <protection/>
    </xf>
    <xf numFmtId="3" fontId="4" fillId="0" borderId="56" xfId="57" applyNumberFormat="1" applyFont="1" applyFill="1" applyBorder="1" applyAlignment="1" applyProtection="1">
      <alignment horizontal="right" vertical="center"/>
      <protection/>
    </xf>
    <xf numFmtId="2" fontId="6" fillId="0" borderId="10" xfId="57" applyNumberFormat="1" applyFont="1" applyBorder="1" applyAlignment="1" applyProtection="1">
      <alignment horizontal="left" vertical="center"/>
      <protection/>
    </xf>
    <xf numFmtId="3" fontId="4" fillId="34" borderId="51" xfId="57" applyNumberFormat="1" applyFont="1" applyFill="1" applyBorder="1" applyAlignment="1" applyProtection="1">
      <alignment horizontal="right" vertical="center"/>
      <protection locked="0"/>
    </xf>
    <xf numFmtId="3" fontId="4" fillId="32" borderId="25" xfId="57" applyNumberFormat="1" applyFont="1" applyFill="1" applyBorder="1" applyAlignment="1" applyProtection="1">
      <alignment horizontal="right" vertical="center"/>
      <protection locked="0"/>
    </xf>
    <xf numFmtId="3" fontId="4" fillId="34" borderId="58" xfId="57" applyNumberFormat="1" applyFont="1" applyFill="1" applyBorder="1" applyAlignment="1" applyProtection="1">
      <alignment horizontal="right" vertical="center"/>
      <protection locked="0"/>
    </xf>
    <xf numFmtId="3" fontId="6" fillId="0" borderId="11" xfId="57" applyNumberFormat="1" applyFont="1" applyBorder="1" applyAlignment="1" applyProtection="1">
      <alignment horizontal="right" vertical="center"/>
      <protection/>
    </xf>
    <xf numFmtId="3" fontId="6" fillId="0" borderId="11" xfId="57" applyNumberFormat="1" applyFont="1" applyFill="1" applyBorder="1" applyAlignment="1" applyProtection="1">
      <alignment horizontal="right" vertical="center"/>
      <protection/>
    </xf>
    <xf numFmtId="3" fontId="6" fillId="0" borderId="10" xfId="57" applyNumberFormat="1" applyFont="1" applyBorder="1" applyAlignment="1" applyProtection="1">
      <alignment horizontal="right" vertical="center"/>
      <protection/>
    </xf>
    <xf numFmtId="2" fontId="4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71" fillId="0" borderId="32" xfId="0" applyFont="1" applyBorder="1" applyAlignment="1" applyProtection="1">
      <alignment horizontal="center"/>
      <protection/>
    </xf>
    <xf numFmtId="3" fontId="72" fillId="0" borderId="40" xfId="0" applyNumberFormat="1" applyFont="1" applyBorder="1" applyAlignment="1" applyProtection="1">
      <alignment/>
      <protection/>
    </xf>
    <xf numFmtId="3" fontId="3" fillId="35" borderId="102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left" vertical="center" indent="1"/>
      <protection/>
    </xf>
    <xf numFmtId="2" fontId="6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Border="1" applyAlignment="1" applyProtection="1">
      <alignment horizontal="left" vertical="center" indent="1"/>
      <protection/>
    </xf>
    <xf numFmtId="49" fontId="4" fillId="0" borderId="103" xfId="0" applyNumberFormat="1" applyFont="1" applyBorder="1" applyAlignment="1" applyProtection="1">
      <alignment horizontal="left" vertical="center" indent="1"/>
      <protection/>
    </xf>
    <xf numFmtId="2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04" xfId="0" applyFont="1" applyBorder="1" applyAlignment="1" applyProtection="1">
      <alignment horizontal="center" vertical="center"/>
      <protection/>
    </xf>
    <xf numFmtId="2" fontId="4" fillId="0" borderId="104" xfId="0" applyNumberFormat="1" applyFont="1" applyBorder="1" applyAlignment="1" applyProtection="1">
      <alignment horizontal="right" vertical="center" wrapText="1"/>
      <protection/>
    </xf>
    <xf numFmtId="1" fontId="4" fillId="0" borderId="62" xfId="0" applyNumberFormat="1" applyFont="1" applyFill="1" applyBorder="1" applyAlignment="1" applyProtection="1">
      <alignment horizontal="center" vertical="center"/>
      <protection/>
    </xf>
    <xf numFmtId="1" fontId="4" fillId="0" borderId="64" xfId="0" applyNumberFormat="1" applyFont="1" applyFill="1" applyBorder="1" applyAlignment="1" applyProtection="1">
      <alignment horizontal="center" vertical="center"/>
      <protection/>
    </xf>
    <xf numFmtId="1" fontId="4" fillId="0" borderId="64" xfId="0" applyNumberFormat="1" applyFont="1" applyBorder="1" applyAlignment="1" applyProtection="1">
      <alignment horizontal="center" vertical="center"/>
      <protection/>
    </xf>
    <xf numFmtId="1" fontId="4" fillId="0" borderId="63" xfId="0" applyNumberFormat="1" applyFont="1" applyFill="1" applyBorder="1" applyAlignment="1" applyProtection="1">
      <alignment horizontal="center" vertical="center"/>
      <protection/>
    </xf>
    <xf numFmtId="1" fontId="4" fillId="0" borderId="63" xfId="0" applyNumberFormat="1" applyFon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horizontal="center"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3" fontId="4" fillId="0" borderId="76" xfId="0" applyNumberFormat="1" applyFont="1" applyFill="1" applyBorder="1" applyAlignment="1" applyProtection="1">
      <alignment vertical="center"/>
      <protection/>
    </xf>
    <xf numFmtId="3" fontId="4" fillId="0" borderId="20" xfId="0" applyNumberFormat="1" applyFont="1" applyFill="1" applyBorder="1" applyAlignment="1" applyProtection="1">
      <alignment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3" fontId="4" fillId="32" borderId="105" xfId="0" applyNumberFormat="1" applyFont="1" applyFill="1" applyBorder="1" applyAlignment="1" applyProtection="1">
      <alignment horizontal="center" vertical="center"/>
      <protection locked="0"/>
    </xf>
    <xf numFmtId="3" fontId="4" fillId="32" borderId="77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74" xfId="0" applyNumberFormat="1" applyFont="1" applyFill="1" applyBorder="1" applyAlignment="1" applyProtection="1">
      <alignment horizontal="left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 vertical="center" indent="1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32" borderId="17" xfId="0" applyNumberFormat="1" applyFont="1" applyFill="1" applyBorder="1" applyAlignment="1" applyProtection="1">
      <alignment vertical="center"/>
      <protection/>
    </xf>
    <xf numFmtId="3" fontId="4" fillId="32" borderId="37" xfId="0" applyNumberFormat="1" applyFont="1" applyFill="1" applyBorder="1" applyAlignment="1" applyProtection="1">
      <alignment vertical="center"/>
      <protection/>
    </xf>
    <xf numFmtId="2" fontId="4" fillId="0" borderId="36" xfId="57" applyNumberFormat="1" applyFont="1" applyFill="1" applyBorder="1" applyAlignment="1" applyProtection="1">
      <alignment horizontal="center" vertical="center" wrapText="1"/>
      <protection/>
    </xf>
    <xf numFmtId="2" fontId="73" fillId="0" borderId="33" xfId="0" applyNumberFormat="1" applyFont="1" applyFill="1" applyBorder="1" applyAlignment="1" applyProtection="1">
      <alignment vertical="center"/>
      <protection/>
    </xf>
    <xf numFmtId="3" fontId="4" fillId="0" borderId="71" xfId="57" applyNumberFormat="1" applyFont="1" applyFill="1" applyBorder="1" applyAlignment="1" applyProtection="1">
      <alignment vertical="center"/>
      <protection/>
    </xf>
    <xf numFmtId="3" fontId="4" fillId="0" borderId="72" xfId="57" applyNumberFormat="1" applyFont="1" applyFill="1" applyBorder="1" applyAlignment="1" applyProtection="1">
      <alignment vertical="center"/>
      <protection/>
    </xf>
    <xf numFmtId="3" fontId="4" fillId="0" borderId="80" xfId="57" applyNumberFormat="1" applyFont="1" applyFill="1" applyBorder="1" applyAlignment="1" applyProtection="1">
      <alignment vertical="center"/>
      <protection/>
    </xf>
    <xf numFmtId="3" fontId="4" fillId="0" borderId="73" xfId="57" applyNumberFormat="1" applyFont="1" applyFill="1" applyBorder="1" applyAlignment="1" applyProtection="1">
      <alignment vertical="center"/>
      <protection/>
    </xf>
    <xf numFmtId="4" fontId="4" fillId="0" borderId="11" xfId="57" applyNumberFormat="1" applyFont="1" applyFill="1" applyBorder="1" applyAlignment="1" applyProtection="1">
      <alignment vertical="center"/>
      <protection/>
    </xf>
    <xf numFmtId="4" fontId="4" fillId="0" borderId="12" xfId="57" applyNumberFormat="1" applyFont="1" applyFill="1" applyBorder="1" applyAlignment="1" applyProtection="1">
      <alignment vertical="center"/>
      <protection/>
    </xf>
    <xf numFmtId="4" fontId="4" fillId="0" borderId="79" xfId="57" applyNumberFormat="1" applyFont="1" applyFill="1" applyBorder="1" applyAlignment="1" applyProtection="1">
      <alignment vertical="center"/>
      <protection/>
    </xf>
    <xf numFmtId="2" fontId="73" fillId="0" borderId="50" xfId="0" applyNumberFormat="1" applyFont="1" applyFill="1" applyBorder="1" applyAlignment="1" applyProtection="1">
      <alignment vertical="center"/>
      <protection/>
    </xf>
    <xf numFmtId="2" fontId="73" fillId="0" borderId="96" xfId="0" applyNumberFormat="1" applyFont="1" applyFill="1" applyBorder="1" applyAlignment="1" applyProtection="1">
      <alignment vertical="center"/>
      <protection/>
    </xf>
    <xf numFmtId="2" fontId="73" fillId="0" borderId="84" xfId="0" applyNumberFormat="1" applyFont="1" applyFill="1" applyBorder="1" applyAlignment="1" applyProtection="1">
      <alignment vertical="center"/>
      <protection/>
    </xf>
    <xf numFmtId="3" fontId="73" fillId="0" borderId="24" xfId="0" applyNumberFormat="1" applyFont="1" applyFill="1" applyBorder="1" applyAlignment="1" applyProtection="1">
      <alignment horizontal="right" vertical="center"/>
      <protection/>
    </xf>
    <xf numFmtId="3" fontId="73" fillId="0" borderId="25" xfId="0" applyNumberFormat="1" applyFont="1" applyFill="1" applyBorder="1" applyAlignment="1" applyProtection="1">
      <alignment horizontal="right" vertical="center"/>
      <protection/>
    </xf>
    <xf numFmtId="3" fontId="73" fillId="0" borderId="59" xfId="0" applyNumberFormat="1" applyFont="1" applyFill="1" applyBorder="1" applyAlignment="1" applyProtection="1">
      <alignment horizontal="right" vertical="center"/>
      <protection/>
    </xf>
    <xf numFmtId="3" fontId="73" fillId="0" borderId="40" xfId="0" applyNumberFormat="1" applyFont="1" applyFill="1" applyBorder="1" applyAlignment="1" applyProtection="1">
      <alignment horizontal="right" vertical="center"/>
      <protection/>
    </xf>
    <xf numFmtId="2" fontId="4" fillId="0" borderId="66" xfId="0" applyNumberFormat="1" applyFont="1" applyFill="1" applyBorder="1" applyAlignment="1" applyProtection="1">
      <alignment vertical="center"/>
      <protection/>
    </xf>
    <xf numFmtId="49" fontId="4" fillId="0" borderId="106" xfId="0" applyNumberFormat="1" applyFont="1" applyBorder="1" applyAlignment="1" applyProtection="1">
      <alignment vertical="center"/>
      <protection/>
    </xf>
    <xf numFmtId="3" fontId="4" fillId="32" borderId="69" xfId="0" applyNumberFormat="1" applyFont="1" applyFill="1" applyBorder="1" applyAlignment="1" applyProtection="1">
      <alignment horizontal="center" vertical="center"/>
      <protection locked="0"/>
    </xf>
    <xf numFmtId="49" fontId="6" fillId="0" borderId="106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vertical="center"/>
      <protection/>
    </xf>
    <xf numFmtId="49" fontId="4" fillId="0" borderId="15" xfId="57" applyNumberFormat="1" applyFont="1" applyBorder="1" applyAlignment="1" applyProtection="1">
      <alignment horizontal="center" vertical="center"/>
      <protection/>
    </xf>
    <xf numFmtId="0" fontId="3" fillId="0" borderId="14" xfId="57" applyFont="1" applyFill="1" applyBorder="1" applyAlignment="1" applyProtection="1">
      <alignment vertical="top"/>
      <protection/>
    </xf>
    <xf numFmtId="4" fontId="4" fillId="0" borderId="10" xfId="57" applyNumberFormat="1" applyFont="1" applyFill="1" applyBorder="1" applyAlignment="1" applyProtection="1">
      <alignment vertical="center"/>
      <protection/>
    </xf>
    <xf numFmtId="10" fontId="74" fillId="32" borderId="20" xfId="0" applyNumberFormat="1" applyFont="1" applyFill="1" applyBorder="1" applyAlignment="1" applyProtection="1">
      <alignment horizontal="right" vertical="center"/>
      <protection locked="0"/>
    </xf>
    <xf numFmtId="3" fontId="4" fillId="32" borderId="7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5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79" xfId="0" applyNumberFormat="1" applyFont="1" applyFill="1" applyBorder="1" applyAlignment="1" applyProtection="1">
      <alignment horizontal="center" vertical="center"/>
      <protection/>
    </xf>
    <xf numFmtId="3" fontId="4" fillId="0" borderId="9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vertical="center"/>
      <protection/>
    </xf>
    <xf numFmtId="3" fontId="4" fillId="32" borderId="57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left" vertical="center" indent="1"/>
      <protection/>
    </xf>
    <xf numFmtId="3" fontId="4" fillId="0" borderId="79" xfId="0" applyNumberFormat="1" applyFont="1" applyFill="1" applyBorder="1" applyAlignment="1" applyProtection="1">
      <alignment horizontal="center" vertical="center"/>
      <protection/>
    </xf>
    <xf numFmtId="0" fontId="10" fillId="33" borderId="0" xfId="57" applyNumberFormat="1" applyFont="1" applyFill="1" applyAlignment="1" applyProtection="1">
      <alignment horizontal="right"/>
      <protection/>
    </xf>
    <xf numFmtId="3" fontId="4" fillId="32" borderId="37" xfId="57" applyNumberFormat="1" applyFont="1" applyFill="1" applyBorder="1" applyAlignment="1" applyProtection="1">
      <alignment horizontal="left" vertical="center" indent="1"/>
      <protection/>
    </xf>
    <xf numFmtId="3" fontId="4" fillId="32" borderId="35" xfId="57" applyNumberFormat="1" applyFont="1" applyFill="1" applyBorder="1" applyAlignment="1" applyProtection="1">
      <alignment horizontal="right" vertical="center"/>
      <protection/>
    </xf>
    <xf numFmtId="3" fontId="4" fillId="32" borderId="19" xfId="57" applyNumberFormat="1" applyFont="1" applyFill="1" applyBorder="1" applyAlignment="1" applyProtection="1">
      <alignment horizontal="right" vertical="center"/>
      <protection/>
    </xf>
    <xf numFmtId="3" fontId="4" fillId="32" borderId="57" xfId="57" applyNumberFormat="1" applyFont="1" applyFill="1" applyBorder="1" applyAlignment="1" applyProtection="1">
      <alignment horizontal="right" vertical="center"/>
      <protection/>
    </xf>
    <xf numFmtId="3" fontId="4" fillId="32" borderId="56" xfId="57" applyNumberFormat="1" applyFont="1" applyFill="1" applyBorder="1" applyAlignment="1" applyProtection="1">
      <alignment horizontal="right" vertical="center"/>
      <protection/>
    </xf>
    <xf numFmtId="3" fontId="4" fillId="0" borderId="17" xfId="57" applyNumberFormat="1" applyFont="1" applyBorder="1" applyAlignment="1" applyProtection="1">
      <alignment horizontal="right" vertical="center"/>
      <protection/>
    </xf>
    <xf numFmtId="3" fontId="4" fillId="0" borderId="27" xfId="57" applyNumberFormat="1" applyFont="1" applyBorder="1" applyAlignment="1" applyProtection="1">
      <alignment horizontal="right" vertical="center"/>
      <protection/>
    </xf>
    <xf numFmtId="3" fontId="6" fillId="0" borderId="17" xfId="57" applyNumberFormat="1" applyFont="1" applyBorder="1" applyAlignment="1" applyProtection="1">
      <alignment horizontal="right" vertical="center"/>
      <protection/>
    </xf>
    <xf numFmtId="3" fontId="4" fillId="0" borderId="26" xfId="57" applyNumberFormat="1" applyFont="1" applyBorder="1" applyAlignment="1" applyProtection="1">
      <alignment horizontal="right" vertical="center"/>
      <protection/>
    </xf>
    <xf numFmtId="183" fontId="4" fillId="0" borderId="37" xfId="57" applyNumberFormat="1" applyFont="1" applyFill="1" applyBorder="1" applyAlignment="1" applyProtection="1">
      <alignment horizontal="right" vertical="center"/>
      <protection/>
    </xf>
    <xf numFmtId="3" fontId="6" fillId="0" borderId="20" xfId="57" applyNumberFormat="1" applyFont="1" applyBorder="1" applyAlignment="1" applyProtection="1">
      <alignment horizontal="right" vertical="center"/>
      <protection/>
    </xf>
    <xf numFmtId="3" fontId="6" fillId="0" borderId="36" xfId="57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Border="1" applyAlignment="1" applyProtection="1">
      <alignment horizontal="center" vertical="center" wrapText="1"/>
      <protection/>
    </xf>
    <xf numFmtId="3" fontId="16" fillId="0" borderId="63" xfId="0" applyNumberFormat="1" applyFont="1" applyBorder="1" applyAlignment="1" applyProtection="1">
      <alignment horizontal="center" vertical="center" wrapText="1"/>
      <protection/>
    </xf>
    <xf numFmtId="3" fontId="16" fillId="0" borderId="61" xfId="0" applyNumberFormat="1" applyFont="1" applyBorder="1" applyAlignment="1" applyProtection="1">
      <alignment horizontal="center" vertical="center" wrapText="1"/>
      <protection/>
    </xf>
    <xf numFmtId="3" fontId="16" fillId="0" borderId="64" xfId="0" applyNumberFormat="1" applyFont="1" applyBorder="1" applyAlignment="1" applyProtection="1">
      <alignment horizontal="center" vertical="center" wrapText="1"/>
      <protection/>
    </xf>
    <xf numFmtId="3" fontId="16" fillId="0" borderId="65" xfId="0" applyNumberFormat="1" applyFont="1" applyBorder="1" applyAlignment="1" applyProtection="1">
      <alignment horizontal="center" vertical="center" wrapText="1"/>
      <protection/>
    </xf>
    <xf numFmtId="3" fontId="17" fillId="0" borderId="67" xfId="0" applyNumberFormat="1" applyFont="1" applyFill="1" applyBorder="1" applyAlignment="1" applyProtection="1">
      <alignment horizontal="center" vertical="center"/>
      <protection/>
    </xf>
    <xf numFmtId="3" fontId="17" fillId="0" borderId="69" xfId="0" applyNumberFormat="1" applyFont="1" applyFill="1" applyBorder="1" applyAlignment="1" applyProtection="1">
      <alignment horizontal="center" vertical="center"/>
      <protection/>
    </xf>
    <xf numFmtId="3" fontId="17" fillId="0" borderId="67" xfId="0" applyNumberFormat="1" applyFont="1" applyFill="1" applyBorder="1" applyAlignment="1" applyProtection="1">
      <alignment horizontal="center" vertical="center"/>
      <protection/>
    </xf>
    <xf numFmtId="3" fontId="17" fillId="0" borderId="68" xfId="0" applyNumberFormat="1" applyFont="1" applyFill="1" applyBorder="1" applyAlignment="1" applyProtection="1">
      <alignment horizontal="center" vertical="center"/>
      <protection/>
    </xf>
    <xf numFmtId="3" fontId="17" fillId="0" borderId="69" xfId="0" applyNumberFormat="1" applyFont="1" applyFill="1" applyBorder="1" applyAlignment="1" applyProtection="1">
      <alignment horizontal="center" vertical="center"/>
      <protection/>
    </xf>
    <xf numFmtId="3" fontId="16" fillId="0" borderId="75" xfId="0" applyNumberFormat="1" applyFont="1" applyFill="1" applyBorder="1" applyAlignment="1" applyProtection="1">
      <alignment horizontal="center" vertical="center"/>
      <protection locked="0"/>
    </xf>
    <xf numFmtId="3" fontId="16" fillId="0" borderId="77" xfId="0" applyNumberFormat="1" applyFont="1" applyFill="1" applyBorder="1" applyAlignment="1" applyProtection="1">
      <alignment horizontal="center" vertical="center"/>
      <protection locked="0"/>
    </xf>
    <xf numFmtId="3" fontId="17" fillId="0" borderId="68" xfId="0" applyNumberFormat="1" applyFont="1" applyFill="1" applyBorder="1" applyAlignment="1" applyProtection="1">
      <alignment horizontal="center" vertical="center"/>
      <protection/>
    </xf>
    <xf numFmtId="3" fontId="4" fillId="35" borderId="79" xfId="0" applyNumberFormat="1" applyFont="1" applyFill="1" applyBorder="1" applyAlignment="1" applyProtection="1">
      <alignment horizontal="center" vertical="center"/>
      <protection locked="0"/>
    </xf>
    <xf numFmtId="3" fontId="4" fillId="0" borderId="94" xfId="57" applyNumberFormat="1" applyFont="1" applyFill="1" applyBorder="1" applyAlignment="1" applyProtection="1">
      <alignment horizontal="right" vertical="center"/>
      <protection/>
    </xf>
    <xf numFmtId="3" fontId="4" fillId="34" borderId="107" xfId="57" applyNumberFormat="1" applyFont="1" applyFill="1" applyBorder="1" applyAlignment="1" applyProtection="1">
      <alignment horizontal="right" vertical="center"/>
      <protection locked="0"/>
    </xf>
    <xf numFmtId="3" fontId="17" fillId="0" borderId="108" xfId="0" applyNumberFormat="1" applyFont="1" applyBorder="1" applyAlignment="1" applyProtection="1">
      <alignment horizontal="center" vertical="center" wrapText="1"/>
      <protection/>
    </xf>
    <xf numFmtId="3" fontId="17" fillId="0" borderId="109" xfId="0" applyNumberFormat="1" applyFont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 wrapText="1"/>
      <protection/>
    </xf>
    <xf numFmtId="3" fontId="17" fillId="0" borderId="110" xfId="0" applyNumberFormat="1" applyFont="1" applyBorder="1" applyAlignment="1" applyProtection="1">
      <alignment horizontal="center" vertical="center" wrapText="1"/>
      <protection/>
    </xf>
    <xf numFmtId="3" fontId="17" fillId="0" borderId="111" xfId="0" applyNumberFormat="1" applyFont="1" applyBorder="1" applyAlignment="1" applyProtection="1">
      <alignment horizontal="center" vertical="center" wrapText="1"/>
      <protection/>
    </xf>
    <xf numFmtId="3" fontId="17" fillId="0" borderId="112" xfId="0" applyNumberFormat="1" applyFont="1" applyFill="1" applyBorder="1" applyAlignment="1" applyProtection="1">
      <alignment horizontal="center" vertical="center"/>
      <protection/>
    </xf>
    <xf numFmtId="3" fontId="16" fillId="32" borderId="70" xfId="0" applyNumberFormat="1" applyFont="1" applyFill="1" applyBorder="1" applyAlignment="1" applyProtection="1">
      <alignment horizontal="center" vertical="center"/>
      <protection locked="0"/>
    </xf>
    <xf numFmtId="3" fontId="16" fillId="32" borderId="56" xfId="0" applyNumberFormat="1" applyFont="1" applyFill="1" applyBorder="1" applyAlignment="1" applyProtection="1">
      <alignment horizontal="center" vertical="center"/>
      <protection locked="0"/>
    </xf>
    <xf numFmtId="3" fontId="16" fillId="32" borderId="52" xfId="0" applyNumberFormat="1" applyFont="1" applyFill="1" applyBorder="1" applyAlignment="1" applyProtection="1">
      <alignment horizontal="center" vertical="center"/>
      <protection locked="0"/>
    </xf>
    <xf numFmtId="3" fontId="16" fillId="32" borderId="73" xfId="0" applyNumberFormat="1" applyFont="1" applyFill="1" applyBorder="1" applyAlignment="1" applyProtection="1">
      <alignment horizontal="center" vertical="center"/>
      <protection locked="0"/>
    </xf>
    <xf numFmtId="3" fontId="16" fillId="32" borderId="113" xfId="0" applyNumberFormat="1" applyFont="1" applyFill="1" applyBorder="1" applyAlignment="1" applyProtection="1">
      <alignment horizontal="center" vertical="center"/>
      <protection locked="0"/>
    </xf>
    <xf numFmtId="3" fontId="16" fillId="35" borderId="114" xfId="0" applyNumberFormat="1" applyFont="1" applyFill="1" applyBorder="1" applyAlignment="1" applyProtection="1">
      <alignment horizontal="center" vertical="center"/>
      <protection locked="0"/>
    </xf>
    <xf numFmtId="3" fontId="16" fillId="35" borderId="115" xfId="0" applyNumberFormat="1" applyFont="1" applyFill="1" applyBorder="1" applyAlignment="1" applyProtection="1">
      <alignment horizontal="center" vertical="center"/>
      <protection locked="0"/>
    </xf>
    <xf numFmtId="3" fontId="16" fillId="32" borderId="114" xfId="0" applyNumberFormat="1" applyFont="1" applyFill="1" applyBorder="1" applyAlignment="1" applyProtection="1">
      <alignment horizontal="center" vertical="center"/>
      <protection locked="0"/>
    </xf>
    <xf numFmtId="3" fontId="17" fillId="0" borderId="72" xfId="0" applyNumberFormat="1" applyFont="1" applyFill="1" applyBorder="1" applyAlignment="1" applyProtection="1">
      <alignment horizontal="center" vertical="center"/>
      <protection/>
    </xf>
    <xf numFmtId="3" fontId="16" fillId="32" borderId="25" xfId="0" applyNumberFormat="1" applyFont="1" applyFill="1" applyBorder="1" applyAlignment="1" applyProtection="1">
      <alignment horizontal="center" vertical="center"/>
      <protection locked="0"/>
    </xf>
    <xf numFmtId="3" fontId="16" fillId="35" borderId="59" xfId="0" applyNumberFormat="1" applyFont="1" applyFill="1" applyBorder="1" applyAlignment="1" applyProtection="1">
      <alignment horizontal="center" vertical="center"/>
      <protection locked="0"/>
    </xf>
    <xf numFmtId="3" fontId="16" fillId="32" borderId="77" xfId="0" applyNumberFormat="1" applyFont="1" applyFill="1" applyBorder="1" applyAlignment="1" applyProtection="1">
      <alignment horizontal="center" vertical="center"/>
      <protection locked="0"/>
    </xf>
    <xf numFmtId="3" fontId="16" fillId="32" borderId="94" xfId="0" applyNumberFormat="1" applyFont="1" applyFill="1" applyBorder="1" applyAlignment="1" applyProtection="1">
      <alignment horizontal="center" vertical="center"/>
      <protection locked="0"/>
    </xf>
    <xf numFmtId="3" fontId="16" fillId="32" borderId="80" xfId="0" applyNumberFormat="1" applyFont="1" applyFill="1" applyBorder="1" applyAlignment="1" applyProtection="1">
      <alignment horizontal="center" vertical="center"/>
      <protection locked="0"/>
    </xf>
    <xf numFmtId="3" fontId="16" fillId="35" borderId="95" xfId="0" applyNumberFormat="1" applyFont="1" applyFill="1" applyBorder="1" applyAlignment="1" applyProtection="1">
      <alignment horizontal="center" vertical="center"/>
      <protection locked="0"/>
    </xf>
    <xf numFmtId="3" fontId="16" fillId="32" borderId="115" xfId="0" applyNumberFormat="1" applyFont="1" applyFill="1" applyBorder="1" applyAlignment="1" applyProtection="1">
      <alignment horizontal="center" vertical="center"/>
      <protection locked="0"/>
    </xf>
    <xf numFmtId="3" fontId="17" fillId="0" borderId="112" xfId="0" applyNumberFormat="1" applyFont="1" applyBorder="1" applyAlignment="1" applyProtection="1">
      <alignment horizontal="center" vertical="center" wrapText="1"/>
      <protection/>
    </xf>
    <xf numFmtId="3" fontId="16" fillId="32" borderId="59" xfId="0" applyNumberFormat="1" applyFont="1" applyFill="1" applyBorder="1" applyAlignment="1" applyProtection="1">
      <alignment horizontal="center" vertical="center"/>
      <protection locked="0"/>
    </xf>
    <xf numFmtId="3" fontId="16" fillId="32" borderId="95" xfId="0" applyNumberFormat="1" applyFont="1" applyFill="1" applyBorder="1" applyAlignment="1" applyProtection="1">
      <alignment horizontal="center" vertical="center"/>
      <protection locked="0"/>
    </xf>
    <xf numFmtId="3" fontId="16" fillId="32" borderId="47" xfId="0" applyNumberFormat="1" applyFont="1" applyFill="1" applyBorder="1" applyAlignment="1" applyProtection="1">
      <alignment horizontal="center" vertical="center"/>
      <protection locked="0"/>
    </xf>
    <xf numFmtId="3" fontId="16" fillId="32" borderId="57" xfId="0" applyNumberFormat="1" applyFont="1" applyFill="1" applyBorder="1" applyAlignment="1" applyProtection="1">
      <alignment horizontal="center" vertical="center"/>
      <protection locked="0"/>
    </xf>
    <xf numFmtId="3" fontId="4" fillId="34" borderId="116" xfId="0" applyNumberFormat="1" applyFont="1" applyFill="1" applyBorder="1" applyAlignment="1" applyProtection="1">
      <alignment horizontal="center" vertical="center"/>
      <protection locked="0"/>
    </xf>
    <xf numFmtId="3" fontId="4" fillId="34" borderId="117" xfId="0" applyNumberFormat="1" applyFont="1" applyFill="1" applyBorder="1" applyAlignment="1" applyProtection="1">
      <alignment horizontal="center" vertical="center"/>
      <protection locked="0"/>
    </xf>
    <xf numFmtId="49" fontId="4" fillId="33" borderId="28" xfId="57" applyNumberFormat="1" applyFont="1" applyFill="1" applyBorder="1" applyAlignment="1" applyProtection="1">
      <alignment vertical="center"/>
      <protection/>
    </xf>
    <xf numFmtId="0" fontId="11" fillId="33" borderId="28" xfId="57" applyFont="1" applyFill="1" applyBorder="1" applyAlignment="1" applyProtection="1">
      <alignment horizontal="right" vertical="center"/>
      <protection/>
    </xf>
    <xf numFmtId="0" fontId="11" fillId="33" borderId="28" xfId="57" applyFont="1" applyFill="1" applyBorder="1" applyAlignment="1" applyProtection="1">
      <alignment horizontal="center" vertical="center"/>
      <protection/>
    </xf>
    <xf numFmtId="0" fontId="4" fillId="33" borderId="28" xfId="57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vertical="center"/>
      <protection/>
    </xf>
    <xf numFmtId="0" fontId="11" fillId="33" borderId="28" xfId="57" applyNumberFormat="1" applyFont="1" applyFill="1" applyBorder="1" applyAlignment="1" applyProtection="1">
      <alignment horizontal="right"/>
      <protection/>
    </xf>
    <xf numFmtId="49" fontId="73" fillId="0" borderId="37" xfId="0" applyNumberFormat="1" applyFont="1" applyFill="1" applyBorder="1" applyAlignment="1" applyProtection="1">
      <alignment horizontal="left" vertical="center" indent="1"/>
      <protection/>
    </xf>
    <xf numFmtId="0" fontId="73" fillId="0" borderId="37" xfId="0" applyFont="1" applyFill="1" applyBorder="1" applyAlignment="1" applyProtection="1">
      <alignment horizontal="left" vertical="center"/>
      <protection/>
    </xf>
    <xf numFmtId="3" fontId="74" fillId="0" borderId="37" xfId="0" applyNumberFormat="1" applyFont="1" applyFill="1" applyBorder="1" applyAlignment="1" applyProtection="1">
      <alignment vertical="center"/>
      <protection/>
    </xf>
    <xf numFmtId="49" fontId="4" fillId="0" borderId="27" xfId="57" applyNumberFormat="1" applyFont="1" applyBorder="1" applyAlignment="1" applyProtection="1">
      <alignment horizontal="center" vertical="center"/>
      <protection/>
    </xf>
    <xf numFmtId="49" fontId="4" fillId="0" borderId="26" xfId="57" applyNumberFormat="1" applyFont="1" applyBorder="1" applyAlignment="1" applyProtection="1">
      <alignment horizontal="center" vertical="center"/>
      <protection/>
    </xf>
    <xf numFmtId="49" fontId="73" fillId="0" borderId="20" xfId="0" applyNumberFormat="1" applyFont="1" applyFill="1" applyBorder="1" applyAlignment="1" applyProtection="1">
      <alignment horizontal="left" vertical="center" indent="1"/>
      <protection/>
    </xf>
    <xf numFmtId="3" fontId="6" fillId="32" borderId="68" xfId="0" applyNumberFormat="1" applyFont="1" applyFill="1" applyBorder="1" applyAlignment="1" applyProtection="1">
      <alignment horizontal="center" vertical="center"/>
      <protection/>
    </xf>
    <xf numFmtId="3" fontId="6" fillId="32" borderId="67" xfId="0" applyNumberFormat="1" applyFont="1" applyFill="1" applyBorder="1" applyAlignment="1" applyProtection="1">
      <alignment horizontal="center" vertical="center"/>
      <protection/>
    </xf>
    <xf numFmtId="3" fontId="6" fillId="32" borderId="69" xfId="0" applyNumberFormat="1" applyFont="1" applyFill="1" applyBorder="1" applyAlignment="1" applyProtection="1">
      <alignment horizontal="center" vertical="center"/>
      <protection/>
    </xf>
    <xf numFmtId="3" fontId="4" fillId="32" borderId="20" xfId="0" applyNumberFormat="1" applyFont="1" applyFill="1" applyBorder="1" applyAlignment="1" applyProtection="1">
      <alignment horizontal="left" vertical="center" indent="1"/>
      <protection/>
    </xf>
    <xf numFmtId="3" fontId="4" fillId="32" borderId="17" xfId="0" applyNumberFormat="1" applyFont="1" applyFill="1" applyBorder="1" applyAlignment="1" applyProtection="1">
      <alignment horizontal="left" vertical="center" indent="1"/>
      <protection/>
    </xf>
    <xf numFmtId="0" fontId="10" fillId="0" borderId="28" xfId="0" applyFont="1" applyBorder="1" applyAlignment="1" applyProtection="1">
      <alignment horizontal="right" vertical="center"/>
      <protection/>
    </xf>
    <xf numFmtId="3" fontId="16" fillId="0" borderId="108" xfId="0" applyNumberFormat="1" applyFont="1" applyBorder="1" applyAlignment="1" applyProtection="1">
      <alignment horizontal="center" vertical="center" wrapText="1"/>
      <protection/>
    </xf>
    <xf numFmtId="3" fontId="16" fillId="0" borderId="109" xfId="0" applyNumberFormat="1" applyFont="1" applyBorder="1" applyAlignment="1" applyProtection="1">
      <alignment horizontal="center" vertical="center" wrapText="1"/>
      <protection/>
    </xf>
    <xf numFmtId="3" fontId="16" fillId="0" borderId="0" xfId="0" applyNumberFormat="1" applyFont="1" applyBorder="1" applyAlignment="1" applyProtection="1">
      <alignment horizontal="center" vertical="center" wrapText="1"/>
      <protection/>
    </xf>
    <xf numFmtId="3" fontId="16" fillId="0" borderId="110" xfId="0" applyNumberFormat="1" applyFont="1" applyBorder="1" applyAlignment="1" applyProtection="1">
      <alignment horizontal="center" vertical="center" wrapText="1"/>
      <protection/>
    </xf>
    <xf numFmtId="3" fontId="16" fillId="0" borderId="111" xfId="0" applyNumberFormat="1" applyFont="1" applyBorder="1" applyAlignment="1" applyProtection="1">
      <alignment horizontal="center" vertical="center" wrapText="1"/>
      <protection/>
    </xf>
    <xf numFmtId="3" fontId="4" fillId="0" borderId="10" xfId="57" applyNumberFormat="1" applyFont="1" applyBorder="1" applyAlignment="1" applyProtection="1">
      <alignment horizontal="right" vertical="center"/>
      <protection/>
    </xf>
    <xf numFmtId="3" fontId="4" fillId="0" borderId="37" xfId="57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indent="1"/>
      <protection/>
    </xf>
    <xf numFmtId="3" fontId="16" fillId="32" borderId="118" xfId="0" applyNumberFormat="1" applyFont="1" applyFill="1" applyBorder="1" applyAlignment="1" applyProtection="1">
      <alignment horizontal="center" vertical="center"/>
      <protection locked="0"/>
    </xf>
    <xf numFmtId="3" fontId="16" fillId="32" borderId="119" xfId="0" applyNumberFormat="1" applyFont="1" applyFill="1" applyBorder="1" applyAlignment="1" applyProtection="1">
      <alignment horizontal="center" vertical="center"/>
      <protection locked="0"/>
    </xf>
    <xf numFmtId="49" fontId="6" fillId="0" borderId="76" xfId="0" applyNumberFormat="1" applyFont="1" applyBorder="1" applyAlignment="1" applyProtection="1">
      <alignment horizontal="left" vertical="center" indent="1"/>
      <protection/>
    </xf>
    <xf numFmtId="49" fontId="6" fillId="0" borderId="120" xfId="0" applyNumberFormat="1" applyFont="1" applyBorder="1" applyAlignment="1" applyProtection="1">
      <alignment horizontal="left" vertical="center" indent="1"/>
      <protection/>
    </xf>
    <xf numFmtId="3" fontId="16" fillId="32" borderId="51" xfId="0" applyNumberFormat="1" applyFont="1" applyFill="1" applyBorder="1" applyAlignment="1" applyProtection="1">
      <alignment horizontal="center" vertical="center"/>
      <protection locked="0"/>
    </xf>
    <xf numFmtId="3" fontId="16" fillId="32" borderId="79" xfId="0" applyNumberFormat="1" applyFont="1" applyFill="1" applyBorder="1" applyAlignment="1" applyProtection="1">
      <alignment horizontal="center" vertical="center"/>
      <protection locked="0"/>
    </xf>
    <xf numFmtId="3" fontId="16" fillId="32" borderId="62" xfId="0" applyNumberFormat="1" applyFont="1" applyFill="1" applyBorder="1" applyAlignment="1" applyProtection="1">
      <alignment horizontal="center" vertical="center"/>
      <protection locked="0"/>
    </xf>
    <xf numFmtId="3" fontId="16" fillId="32" borderId="63" xfId="0" applyNumberFormat="1" applyFont="1" applyFill="1" applyBorder="1" applyAlignment="1" applyProtection="1">
      <alignment horizontal="center" vertical="center"/>
      <protection locked="0"/>
    </xf>
    <xf numFmtId="3" fontId="16" fillId="32" borderId="65" xfId="0" applyNumberFormat="1" applyFont="1" applyFill="1" applyBorder="1" applyAlignment="1" applyProtection="1">
      <alignment horizontal="center" vertical="center"/>
      <protection locked="0"/>
    </xf>
    <xf numFmtId="3" fontId="4" fillId="0" borderId="120" xfId="0" applyNumberFormat="1" applyFont="1" applyFill="1" applyBorder="1" applyAlignment="1" applyProtection="1">
      <alignment horizontal="left" vertical="center" indent="1"/>
      <protection/>
    </xf>
    <xf numFmtId="3" fontId="4" fillId="0" borderId="10" xfId="0" applyNumberFormat="1" applyFont="1" applyFill="1" applyBorder="1" applyAlignment="1" applyProtection="1">
      <alignment horizontal="left" vertical="center" indent="1"/>
      <protection/>
    </xf>
    <xf numFmtId="3" fontId="4" fillId="0" borderId="76" xfId="0" applyNumberFormat="1" applyFont="1" applyFill="1" applyBorder="1" applyAlignment="1" applyProtection="1">
      <alignment horizontal="left" vertical="center" indent="1"/>
      <protection/>
    </xf>
    <xf numFmtId="3" fontId="16" fillId="32" borderId="58" xfId="0" applyNumberFormat="1" applyFont="1" applyFill="1" applyBorder="1" applyAlignment="1" applyProtection="1">
      <alignment horizontal="center" vertical="center"/>
      <protection locked="0"/>
    </xf>
    <xf numFmtId="3" fontId="16" fillId="32" borderId="107" xfId="0" applyNumberFormat="1" applyFont="1" applyFill="1" applyBorder="1" applyAlignment="1" applyProtection="1">
      <alignment horizontal="center" vertical="center"/>
      <protection locked="0"/>
    </xf>
    <xf numFmtId="3" fontId="16" fillId="32" borderId="11" xfId="0" applyNumberFormat="1" applyFont="1" applyFill="1" applyBorder="1" applyAlignment="1" applyProtection="1">
      <alignment horizontal="center" vertical="center"/>
      <protection locked="0"/>
    </xf>
    <xf numFmtId="3" fontId="4" fillId="35" borderId="95" xfId="0" applyNumberFormat="1" applyFont="1" applyFill="1" applyBorder="1" applyAlignment="1" applyProtection="1">
      <alignment horizontal="center" vertical="center"/>
      <protection locked="0"/>
    </xf>
    <xf numFmtId="3" fontId="6" fillId="32" borderId="75" xfId="0" applyNumberFormat="1" applyFont="1" applyFill="1" applyBorder="1" applyAlignment="1" applyProtection="1">
      <alignment horizontal="center" vertical="center"/>
      <protection locked="0"/>
    </xf>
    <xf numFmtId="3" fontId="6" fillId="32" borderId="77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32" borderId="112" xfId="0" applyNumberFormat="1" applyFont="1" applyFill="1" applyBorder="1" applyAlignment="1" applyProtection="1">
      <alignment horizontal="center" vertical="center"/>
      <protection locked="0"/>
    </xf>
    <xf numFmtId="3" fontId="4" fillId="32" borderId="68" xfId="0" applyNumberFormat="1" applyFont="1" applyFill="1" applyBorder="1" applyAlignment="1" applyProtection="1">
      <alignment horizontal="center" vertical="center"/>
      <protection locked="0"/>
    </xf>
    <xf numFmtId="3" fontId="4" fillId="32" borderId="69" xfId="0" applyNumberFormat="1" applyFont="1" applyFill="1" applyBorder="1" applyAlignment="1" applyProtection="1">
      <alignment horizontal="center" vertical="center"/>
      <protection locked="0"/>
    </xf>
    <xf numFmtId="49" fontId="4" fillId="0" borderId="104" xfId="57" applyNumberFormat="1" applyFont="1" applyBorder="1" applyAlignment="1" applyProtection="1">
      <alignment horizontal="center" vertical="center"/>
      <protection/>
    </xf>
    <xf numFmtId="2" fontId="11" fillId="0" borderId="104" xfId="57" applyNumberFormat="1" applyFont="1" applyBorder="1" applyAlignment="1" applyProtection="1">
      <alignment horizontal="left" vertical="center"/>
      <protection/>
    </xf>
    <xf numFmtId="3" fontId="4" fillId="0" borderId="62" xfId="57" applyNumberFormat="1" applyFont="1" applyFill="1" applyBorder="1" applyAlignment="1" applyProtection="1">
      <alignment horizontal="right" vertical="center"/>
      <protection/>
    </xf>
    <xf numFmtId="3" fontId="6" fillId="0" borderId="104" xfId="57" applyNumberFormat="1" applyFont="1" applyBorder="1" applyAlignment="1" applyProtection="1">
      <alignment horizontal="right" vertical="center"/>
      <protection/>
    </xf>
    <xf numFmtId="49" fontId="4" fillId="0" borderId="120" xfId="57" applyNumberFormat="1" applyFont="1" applyBorder="1" applyAlignment="1" applyProtection="1">
      <alignment horizontal="center" vertical="center"/>
      <protection/>
    </xf>
    <xf numFmtId="2" fontId="11" fillId="0" borderId="120" xfId="57" applyNumberFormat="1" applyFont="1" applyBorder="1" applyAlignment="1" applyProtection="1">
      <alignment horizontal="left" vertical="center"/>
      <protection/>
    </xf>
    <xf numFmtId="3" fontId="6" fillId="0" borderId="120" xfId="57" applyNumberFormat="1" applyFont="1" applyBorder="1" applyAlignment="1" applyProtection="1">
      <alignment horizontal="right" vertical="center"/>
      <protection/>
    </xf>
    <xf numFmtId="2" fontId="4" fillId="0" borderId="15" xfId="57" applyNumberFormat="1" applyFont="1" applyFill="1" applyBorder="1" applyAlignment="1" applyProtection="1">
      <alignment horizontal="left" vertical="center" indent="1"/>
      <protection/>
    </xf>
    <xf numFmtId="2" fontId="4" fillId="0" borderId="37" xfId="57" applyNumberFormat="1" applyFont="1" applyFill="1" applyBorder="1" applyAlignment="1" applyProtection="1">
      <alignment horizontal="left" vertical="center" indent="1"/>
      <protection/>
    </xf>
    <xf numFmtId="3" fontId="4" fillId="32" borderId="24" xfId="57" applyNumberFormat="1" applyFont="1" applyFill="1" applyBorder="1" applyAlignment="1" applyProtection="1">
      <alignment horizontal="right" vertical="center"/>
      <protection locked="0"/>
    </xf>
    <xf numFmtId="3" fontId="4" fillId="32" borderId="29" xfId="57" applyNumberFormat="1" applyFont="1" applyFill="1" applyBorder="1" applyAlignment="1" applyProtection="1">
      <alignment horizontal="right" vertical="center"/>
      <protection locked="0"/>
    </xf>
    <xf numFmtId="2" fontId="11" fillId="0" borderId="13" xfId="57" applyNumberFormat="1" applyFont="1" applyFill="1" applyBorder="1" applyAlignment="1" applyProtection="1">
      <alignment horizontal="left" vertical="center" indent="1"/>
      <protection/>
    </xf>
    <xf numFmtId="49" fontId="6" fillId="0" borderId="15" xfId="57" applyNumberFormat="1" applyFont="1" applyBorder="1" applyAlignment="1" applyProtection="1">
      <alignment horizontal="center" vertical="center"/>
      <protection/>
    </xf>
    <xf numFmtId="3" fontId="4" fillId="0" borderId="104" xfId="57" applyNumberFormat="1" applyFont="1" applyBorder="1" applyAlignment="1" applyProtection="1">
      <alignment horizontal="right" vertical="center"/>
      <protection/>
    </xf>
    <xf numFmtId="3" fontId="4" fillId="0" borderId="73" xfId="0" applyNumberFormat="1" applyFont="1" applyFill="1" applyBorder="1" applyAlignment="1" applyProtection="1">
      <alignment horizontal="center" vertical="center"/>
      <protection/>
    </xf>
    <xf numFmtId="3" fontId="4" fillId="0" borderId="80" xfId="0" applyNumberFormat="1" applyFont="1" applyFill="1" applyBorder="1" applyAlignment="1" applyProtection="1">
      <alignment horizontal="center" vertical="center"/>
      <protection/>
    </xf>
    <xf numFmtId="3" fontId="4" fillId="32" borderId="112" xfId="0" applyNumberFormat="1" applyFont="1" applyFill="1" applyBorder="1" applyAlignment="1" applyProtection="1">
      <alignment horizontal="center" vertical="center"/>
      <protection locked="0"/>
    </xf>
    <xf numFmtId="3" fontId="17" fillId="0" borderId="69" xfId="0" applyNumberFormat="1" applyFont="1" applyBorder="1" applyAlignment="1" applyProtection="1">
      <alignment horizontal="center" vertical="center" wrapText="1"/>
      <protection/>
    </xf>
    <xf numFmtId="3" fontId="17" fillId="0" borderId="111" xfId="0" applyNumberFormat="1" applyFont="1" applyFill="1" applyBorder="1" applyAlignment="1" applyProtection="1">
      <alignment horizontal="center" vertical="center"/>
      <protection/>
    </xf>
    <xf numFmtId="3" fontId="16" fillId="32" borderId="18" xfId="0" applyNumberFormat="1" applyFont="1" applyFill="1" applyBorder="1" applyAlignment="1" applyProtection="1">
      <alignment horizontal="center" vertical="center"/>
      <protection locked="0"/>
    </xf>
    <xf numFmtId="3" fontId="17" fillId="0" borderId="106" xfId="0" applyNumberFormat="1" applyFont="1" applyFill="1" applyBorder="1" applyAlignment="1" applyProtection="1">
      <alignment horizontal="center" vertical="center"/>
      <protection/>
    </xf>
    <xf numFmtId="3" fontId="16" fillId="0" borderId="112" xfId="0" applyNumberFormat="1" applyFont="1" applyFill="1" applyBorder="1" applyAlignment="1" applyProtection="1">
      <alignment horizontal="center" vertical="center"/>
      <protection/>
    </xf>
    <xf numFmtId="3" fontId="16" fillId="0" borderId="68" xfId="0" applyNumberFormat="1" applyFont="1" applyFill="1" applyBorder="1" applyAlignment="1" applyProtection="1">
      <alignment horizontal="center" vertical="center"/>
      <protection/>
    </xf>
    <xf numFmtId="3" fontId="4" fillId="32" borderId="106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/>
    </xf>
    <xf numFmtId="3" fontId="16" fillId="0" borderId="110" xfId="0" applyNumberFormat="1" applyFont="1" applyFill="1" applyBorder="1" applyAlignment="1" applyProtection="1">
      <alignment horizontal="center" vertical="center"/>
      <protection/>
    </xf>
    <xf numFmtId="3" fontId="16" fillId="0" borderId="70" xfId="0" applyNumberFormat="1" applyFont="1" applyFill="1" applyBorder="1" applyAlignment="1" applyProtection="1">
      <alignment horizontal="center" vertical="center"/>
      <protection locked="0"/>
    </xf>
    <xf numFmtId="3" fontId="16" fillId="0" borderId="67" xfId="0" applyNumberFormat="1" applyFont="1" applyFill="1" applyBorder="1" applyAlignment="1" applyProtection="1">
      <alignment horizontal="center" vertical="center"/>
      <protection/>
    </xf>
    <xf numFmtId="3" fontId="6" fillId="32" borderId="70" xfId="0" applyNumberFormat="1" applyFont="1" applyFill="1" applyBorder="1" applyAlignment="1" applyProtection="1">
      <alignment horizontal="center" vertical="center"/>
      <protection locked="0"/>
    </xf>
    <xf numFmtId="1" fontId="4" fillId="0" borderId="79" xfId="0" applyNumberFormat="1" applyFont="1" applyFill="1" applyBorder="1" applyAlignment="1" applyProtection="1">
      <alignment horizontal="center" vertical="center"/>
      <protection/>
    </xf>
    <xf numFmtId="3" fontId="16" fillId="0" borderId="97" xfId="0" applyNumberFormat="1" applyFont="1" applyBorder="1" applyAlignment="1" applyProtection="1">
      <alignment horizontal="center" vertical="center" wrapText="1"/>
      <protection/>
    </xf>
    <xf numFmtId="3" fontId="4" fillId="32" borderId="75" xfId="0" applyNumberFormat="1" applyFont="1" applyFill="1" applyBorder="1" applyAlignment="1" applyProtection="1">
      <alignment horizontal="center" vertical="center"/>
      <protection locked="0"/>
    </xf>
    <xf numFmtId="3" fontId="4" fillId="32" borderId="110" xfId="0" applyNumberFormat="1" applyFont="1" applyFill="1" applyBorder="1" applyAlignment="1" applyProtection="1">
      <alignment horizontal="center" vertical="center"/>
      <protection locked="0"/>
    </xf>
    <xf numFmtId="3" fontId="16" fillId="0" borderId="63" xfId="0" applyNumberFormat="1" applyFont="1" applyFill="1" applyBorder="1" applyAlignment="1" applyProtection="1">
      <alignment horizontal="center" vertical="center"/>
      <protection/>
    </xf>
    <xf numFmtId="3" fontId="16" fillId="0" borderId="83" xfId="0" applyNumberFormat="1" applyFont="1" applyFill="1" applyBorder="1" applyAlignment="1" applyProtection="1">
      <alignment horizontal="center" vertical="center"/>
      <protection/>
    </xf>
    <xf numFmtId="3" fontId="4" fillId="32" borderId="70" xfId="0" applyNumberFormat="1" applyFont="1" applyFill="1" applyBorder="1" applyAlignment="1" applyProtection="1">
      <alignment horizontal="center" vertical="center"/>
      <protection locked="0"/>
    </xf>
    <xf numFmtId="3" fontId="4" fillId="32" borderId="51" xfId="0" applyNumberFormat="1" applyFont="1" applyFill="1" applyBorder="1" applyAlignment="1" applyProtection="1">
      <alignment horizontal="center" vertical="center"/>
      <protection locked="0"/>
    </xf>
    <xf numFmtId="1" fontId="4" fillId="0" borderId="65" xfId="0" applyNumberFormat="1" applyFont="1" applyFill="1" applyBorder="1" applyAlignment="1" applyProtection="1">
      <alignment horizontal="center" vertical="center"/>
      <protection/>
    </xf>
    <xf numFmtId="3" fontId="16" fillId="0" borderId="80" xfId="0" applyNumberFormat="1" applyFont="1" applyBorder="1" applyAlignment="1" applyProtection="1">
      <alignment horizontal="center" vertical="center" wrapText="1"/>
      <protection/>
    </xf>
    <xf numFmtId="3" fontId="16" fillId="0" borderId="97" xfId="0" applyNumberFormat="1" applyFont="1" applyFill="1" applyBorder="1" applyAlignment="1" applyProtection="1">
      <alignment horizontal="center" vertical="center"/>
      <protection/>
    </xf>
    <xf numFmtId="3" fontId="6" fillId="32" borderId="106" xfId="0" applyNumberFormat="1" applyFont="1" applyFill="1" applyBorder="1" applyAlignment="1" applyProtection="1">
      <alignment horizontal="center" vertical="center"/>
      <protection/>
    </xf>
    <xf numFmtId="3" fontId="16" fillId="0" borderId="64" xfId="0" applyNumberFormat="1" applyFont="1" applyFill="1" applyBorder="1" applyAlignment="1" applyProtection="1">
      <alignment horizontal="center" vertical="center"/>
      <protection/>
    </xf>
    <xf numFmtId="3" fontId="16" fillId="0" borderId="69" xfId="0" applyNumberFormat="1" applyFont="1" applyFill="1" applyBorder="1" applyAlignment="1" applyProtection="1">
      <alignment horizontal="center" vertical="center"/>
      <protection/>
    </xf>
    <xf numFmtId="3" fontId="4" fillId="32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97" xfId="0" applyNumberFormat="1" applyFont="1" applyBorder="1" applyAlignment="1" applyProtection="1">
      <alignment horizontal="center" vertical="center" wrapText="1"/>
      <protection/>
    </xf>
    <xf numFmtId="3" fontId="4" fillId="35" borderId="107" xfId="0" applyNumberFormat="1" applyFont="1" applyFill="1" applyBorder="1" applyAlignment="1" applyProtection="1">
      <alignment horizontal="center" vertical="center"/>
      <protection locked="0"/>
    </xf>
    <xf numFmtId="3" fontId="17" fillId="0" borderId="73" xfId="0" applyNumberFormat="1" applyFont="1" applyFill="1" applyBorder="1" applyAlignment="1" applyProtection="1">
      <alignment horizontal="center" vertical="center"/>
      <protection/>
    </xf>
    <xf numFmtId="3" fontId="17" fillId="0" borderId="80" xfId="0" applyNumberFormat="1" applyFont="1" applyBorder="1" applyAlignment="1" applyProtection="1">
      <alignment horizontal="center" vertical="center" wrapText="1"/>
      <protection/>
    </xf>
    <xf numFmtId="3" fontId="17" fillId="0" borderId="80" xfId="0" applyNumberFormat="1" applyFont="1" applyFill="1" applyBorder="1" applyAlignment="1" applyProtection="1">
      <alignment horizontal="center" vertical="center"/>
      <protection/>
    </xf>
    <xf numFmtId="3" fontId="4" fillId="0" borderId="51" xfId="57" applyNumberFormat="1" applyFont="1" applyFill="1" applyBorder="1" applyAlignment="1" applyProtection="1">
      <alignment horizontal="right" vertical="center"/>
      <protection/>
    </xf>
    <xf numFmtId="3" fontId="16" fillId="32" borderId="34" xfId="57" applyNumberFormat="1" applyFont="1" applyFill="1" applyBorder="1" applyAlignment="1" applyProtection="1">
      <alignment horizontal="right" vertical="center"/>
      <protection locked="0"/>
    </xf>
    <xf numFmtId="3" fontId="16" fillId="32" borderId="73" xfId="57" applyNumberFormat="1" applyFont="1" applyFill="1" applyBorder="1" applyAlignment="1" applyProtection="1">
      <alignment horizontal="right" vertical="center"/>
      <protection locked="0"/>
    </xf>
    <xf numFmtId="3" fontId="16" fillId="32" borderId="56" xfId="57" applyNumberFormat="1" applyFont="1" applyFill="1" applyBorder="1" applyAlignment="1" applyProtection="1">
      <alignment horizontal="right" vertical="center"/>
      <protection locked="0"/>
    </xf>
    <xf numFmtId="3" fontId="16" fillId="32" borderId="34" xfId="0" applyNumberFormat="1" applyFont="1" applyFill="1" applyBorder="1" applyAlignment="1" applyProtection="1">
      <alignment vertical="center"/>
      <protection locked="0"/>
    </xf>
    <xf numFmtId="3" fontId="16" fillId="32" borderId="73" xfId="0" applyNumberFormat="1" applyFont="1" applyFill="1" applyBorder="1" applyAlignment="1" applyProtection="1">
      <alignment vertical="center"/>
      <protection locked="0"/>
    </xf>
    <xf numFmtId="3" fontId="16" fillId="32" borderId="59" xfId="0" applyNumberFormat="1" applyFont="1" applyFill="1" applyBorder="1" applyAlignment="1" applyProtection="1">
      <alignment vertical="center"/>
      <protection locked="0"/>
    </xf>
    <xf numFmtId="3" fontId="16" fillId="32" borderId="121" xfId="57" applyNumberFormat="1" applyFont="1" applyFill="1" applyBorder="1" applyAlignment="1" applyProtection="1">
      <alignment horizontal="right" vertical="center"/>
      <protection locked="0"/>
    </xf>
    <xf numFmtId="3" fontId="16" fillId="32" borderId="80" xfId="57" applyNumberFormat="1" applyFont="1" applyFill="1" applyBorder="1" applyAlignment="1" applyProtection="1">
      <alignment horizontal="right" vertical="center"/>
      <protection locked="0"/>
    </xf>
    <xf numFmtId="3" fontId="16" fillId="32" borderId="121" xfId="0" applyNumberFormat="1" applyFont="1" applyFill="1" applyBorder="1" applyAlignment="1" applyProtection="1">
      <alignment vertical="center"/>
      <protection locked="0"/>
    </xf>
    <xf numFmtId="3" fontId="16" fillId="32" borderId="80" xfId="0" applyNumberFormat="1" applyFont="1" applyFill="1" applyBorder="1" applyAlignment="1" applyProtection="1">
      <alignment vertical="center"/>
      <protection locked="0"/>
    </xf>
    <xf numFmtId="3" fontId="16" fillId="32" borderId="95" xfId="0" applyNumberFormat="1" applyFont="1" applyFill="1" applyBorder="1" applyAlignment="1" applyProtection="1">
      <alignment vertical="center"/>
      <protection locked="0"/>
    </xf>
    <xf numFmtId="3" fontId="4" fillId="32" borderId="59" xfId="57" applyNumberFormat="1" applyFont="1" applyFill="1" applyBorder="1" applyAlignment="1" applyProtection="1">
      <alignment horizontal="right" vertical="center"/>
      <protection locked="0"/>
    </xf>
    <xf numFmtId="3" fontId="4" fillId="0" borderId="16" xfId="57" applyNumberFormat="1" applyFont="1" applyFill="1" applyBorder="1" applyAlignment="1" applyProtection="1">
      <alignment horizontal="right" vertical="center"/>
      <protection/>
    </xf>
    <xf numFmtId="3" fontId="4" fillId="34" borderId="13" xfId="57" applyNumberFormat="1" applyFont="1" applyFill="1" applyBorder="1" applyAlignment="1" applyProtection="1">
      <alignment horizontal="right" vertical="center"/>
      <protection locked="0"/>
    </xf>
    <xf numFmtId="49" fontId="4" fillId="36" borderId="0" xfId="0" applyNumberFormat="1" applyFont="1" applyFill="1" applyBorder="1" applyAlignment="1" applyProtection="1">
      <alignment horizontal="left" vertical="center"/>
      <protection locked="0"/>
    </xf>
    <xf numFmtId="3" fontId="4" fillId="0" borderId="15" xfId="57" applyNumberFormat="1" applyFont="1" applyBorder="1" applyAlignment="1" applyProtection="1">
      <alignment horizontal="right" vertical="center"/>
      <protection/>
    </xf>
    <xf numFmtId="2" fontId="4" fillId="0" borderId="17" xfId="57" applyNumberFormat="1" applyFont="1" applyFill="1" applyBorder="1" applyAlignment="1" applyProtection="1">
      <alignment vertical="center"/>
      <protection/>
    </xf>
    <xf numFmtId="3" fontId="4" fillId="0" borderId="17" xfId="57" applyNumberFormat="1" applyFont="1" applyFill="1" applyBorder="1" applyAlignment="1" applyProtection="1">
      <alignment vertical="center"/>
      <protection/>
    </xf>
    <xf numFmtId="3" fontId="4" fillId="32" borderId="23" xfId="57" applyNumberFormat="1" applyFont="1" applyFill="1" applyBorder="1" applyAlignment="1" applyProtection="1">
      <alignment horizontal="right" vertical="center"/>
      <protection locked="0"/>
    </xf>
    <xf numFmtId="3" fontId="4" fillId="32" borderId="52" xfId="57" applyNumberFormat="1" applyFont="1" applyFill="1" applyBorder="1" applyAlignment="1" applyProtection="1">
      <alignment horizontal="right" vertical="center"/>
      <protection locked="0"/>
    </xf>
    <xf numFmtId="3" fontId="4" fillId="32" borderId="94" xfId="57" applyNumberFormat="1" applyFont="1" applyFill="1" applyBorder="1" applyAlignment="1" applyProtection="1">
      <alignment horizontal="right" vertical="center"/>
      <protection locked="0"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6" xfId="57" applyNumberFormat="1" applyFont="1" applyFill="1" applyBorder="1" applyAlignment="1" applyProtection="1">
      <alignment horizontal="left" vertical="center" indent="1"/>
      <protection/>
    </xf>
    <xf numFmtId="3" fontId="4" fillId="32" borderId="55" xfId="57" applyNumberFormat="1" applyFont="1" applyFill="1" applyBorder="1" applyAlignment="1" applyProtection="1">
      <alignment horizontal="right" vertical="center"/>
      <protection locked="0"/>
    </xf>
    <xf numFmtId="3" fontId="4" fillId="32" borderId="21" xfId="57" applyNumberFormat="1" applyFont="1" applyFill="1" applyBorder="1" applyAlignment="1" applyProtection="1">
      <alignment horizontal="right" vertical="center"/>
      <protection locked="0"/>
    </xf>
    <xf numFmtId="49" fontId="4" fillId="0" borderId="17" xfId="57" applyNumberFormat="1" applyFont="1" applyFill="1" applyBorder="1" applyAlignment="1" applyProtection="1">
      <alignment horizontal="center" vertical="center"/>
      <protection/>
    </xf>
    <xf numFmtId="3" fontId="4" fillId="0" borderId="14" xfId="57" applyNumberFormat="1" applyFont="1" applyFill="1" applyBorder="1" applyAlignment="1" applyProtection="1">
      <alignment horizontal="right" vertical="center"/>
      <protection/>
    </xf>
    <xf numFmtId="3" fontId="4" fillId="0" borderId="0" xfId="57" applyNumberFormat="1" applyFont="1" applyProtection="1">
      <alignment/>
      <protection/>
    </xf>
    <xf numFmtId="3" fontId="16" fillId="0" borderId="30" xfId="57" applyNumberFormat="1" applyFont="1" applyFill="1" applyBorder="1" applyAlignment="1" applyProtection="1">
      <alignment horizontal="right" vertical="center"/>
      <protection/>
    </xf>
    <xf numFmtId="3" fontId="16" fillId="0" borderId="13" xfId="57" applyNumberFormat="1" applyFont="1" applyFill="1" applyBorder="1" applyAlignment="1" applyProtection="1">
      <alignment horizontal="right" vertical="center"/>
      <protection/>
    </xf>
    <xf numFmtId="3" fontId="16" fillId="32" borderId="70" xfId="0" applyNumberFormat="1" applyFont="1" applyFill="1" applyBorder="1" applyAlignment="1" applyProtection="1">
      <alignment horizontal="center" vertical="center"/>
      <protection locked="0"/>
    </xf>
    <xf numFmtId="3" fontId="16" fillId="32" borderId="77" xfId="0" applyNumberFormat="1" applyFont="1" applyFill="1" applyBorder="1" applyAlignment="1" applyProtection="1">
      <alignment horizontal="center" vertical="center"/>
      <protection locked="0"/>
    </xf>
    <xf numFmtId="3" fontId="16" fillId="32" borderId="52" xfId="0" applyNumberFormat="1" applyFont="1" applyFill="1" applyBorder="1" applyAlignment="1" applyProtection="1">
      <alignment horizontal="center" vertical="center"/>
      <protection locked="0"/>
    </xf>
    <xf numFmtId="3" fontId="16" fillId="32" borderId="21" xfId="0" applyNumberFormat="1" applyFont="1" applyFill="1" applyBorder="1" applyAlignment="1" applyProtection="1">
      <alignment horizontal="center" vertical="center"/>
      <protection locked="0"/>
    </xf>
    <xf numFmtId="3" fontId="17" fillId="32" borderId="68" xfId="0" applyNumberFormat="1" applyFont="1" applyFill="1" applyBorder="1" applyAlignment="1" applyProtection="1">
      <alignment horizontal="center" vertical="center"/>
      <protection/>
    </xf>
    <xf numFmtId="3" fontId="17" fillId="32" borderId="69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/>
      <protection/>
    </xf>
    <xf numFmtId="3" fontId="76" fillId="0" borderId="0" xfId="0" applyNumberFormat="1" applyFont="1" applyAlignment="1" applyProtection="1">
      <alignment/>
      <protection/>
    </xf>
    <xf numFmtId="3" fontId="4" fillId="32" borderId="80" xfId="0" applyNumberFormat="1" applyFont="1" applyFill="1" applyBorder="1" applyAlignment="1" applyProtection="1">
      <alignment horizontal="center" vertical="center"/>
      <protection locked="0"/>
    </xf>
    <xf numFmtId="3" fontId="4" fillId="32" borderId="14" xfId="0" applyNumberFormat="1" applyFont="1" applyFill="1" applyBorder="1" applyAlignment="1" applyProtection="1">
      <alignment horizontal="center" vertical="center"/>
      <protection locked="0"/>
    </xf>
    <xf numFmtId="3" fontId="4" fillId="32" borderId="113" xfId="0" applyNumberFormat="1" applyFont="1" applyFill="1" applyBorder="1" applyAlignment="1" applyProtection="1">
      <alignment horizontal="center" vertical="center"/>
      <protection locked="0"/>
    </xf>
    <xf numFmtId="3" fontId="4" fillId="32" borderId="122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vertical="top"/>
      <protection/>
    </xf>
    <xf numFmtId="3" fontId="19" fillId="0" borderId="0" xfId="57" applyNumberFormat="1" applyFont="1" applyProtection="1">
      <alignment/>
      <protection/>
    </xf>
    <xf numFmtId="3" fontId="16" fillId="0" borderId="123" xfId="0" applyNumberFormat="1" applyFont="1" applyFill="1" applyBorder="1" applyAlignment="1" applyProtection="1">
      <alignment horizontal="center" vertical="center"/>
      <protection locked="0"/>
    </xf>
    <xf numFmtId="3" fontId="16" fillId="0" borderId="75" xfId="0" applyNumberFormat="1" applyFont="1" applyFill="1" applyBorder="1" applyAlignment="1" applyProtection="1">
      <alignment horizontal="center" vertical="center"/>
      <protection locked="0"/>
    </xf>
    <xf numFmtId="3" fontId="16" fillId="0" borderId="77" xfId="0" applyNumberFormat="1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3" fontId="16" fillId="0" borderId="57" xfId="0" applyNumberFormat="1" applyFont="1" applyFill="1" applyBorder="1" applyAlignment="1" applyProtection="1">
      <alignment horizontal="center" vertical="center"/>
      <protection locked="0"/>
    </xf>
    <xf numFmtId="3" fontId="16" fillId="32" borderId="67" xfId="0" applyNumberFormat="1" applyFont="1" applyFill="1" applyBorder="1" applyAlignment="1" applyProtection="1">
      <alignment horizontal="center" vertical="center"/>
      <protection locked="0"/>
    </xf>
    <xf numFmtId="3" fontId="16" fillId="32" borderId="69" xfId="0" applyNumberFormat="1" applyFont="1" applyFill="1" applyBorder="1" applyAlignment="1" applyProtection="1">
      <alignment horizontal="center" vertical="center"/>
      <protection locked="0"/>
    </xf>
    <xf numFmtId="3" fontId="16" fillId="32" borderId="112" xfId="0" applyNumberFormat="1" applyFont="1" applyFill="1" applyBorder="1" applyAlignment="1" applyProtection="1">
      <alignment horizontal="center" vertical="center"/>
      <protection locked="0"/>
    </xf>
    <xf numFmtId="3" fontId="16" fillId="0" borderId="108" xfId="0" applyNumberFormat="1" applyFont="1" applyFill="1" applyBorder="1" applyAlignment="1" applyProtection="1">
      <alignment horizontal="center" vertical="center"/>
      <protection/>
    </xf>
    <xf numFmtId="3" fontId="16" fillId="0" borderId="109" xfId="0" applyNumberFormat="1" applyFont="1" applyFill="1" applyBorder="1" applyAlignment="1" applyProtection="1">
      <alignment horizontal="center" vertical="center"/>
      <protection/>
    </xf>
    <xf numFmtId="3" fontId="16" fillId="0" borderId="68" xfId="0" applyNumberFormat="1" applyFont="1" applyFill="1" applyBorder="1" applyAlignment="1" applyProtection="1">
      <alignment horizontal="center" vertical="center"/>
      <protection/>
    </xf>
    <xf numFmtId="3" fontId="16" fillId="0" borderId="67" xfId="0" applyNumberFormat="1" applyFont="1" applyFill="1" applyBorder="1" applyAlignment="1" applyProtection="1">
      <alignment horizontal="center" vertical="center"/>
      <protection/>
    </xf>
    <xf numFmtId="3" fontId="16" fillId="0" borderId="80" xfId="0" applyNumberFormat="1" applyFont="1" applyFill="1" applyBorder="1" applyAlignment="1" applyProtection="1">
      <alignment horizontal="center" vertical="center"/>
      <protection/>
    </xf>
    <xf numFmtId="3" fontId="17" fillId="32" borderId="75" xfId="0" applyNumberFormat="1" applyFont="1" applyFill="1" applyBorder="1" applyAlignment="1" applyProtection="1">
      <alignment horizontal="center" vertical="center"/>
      <protection locked="0"/>
    </xf>
    <xf numFmtId="3" fontId="17" fillId="32" borderId="77" xfId="0" applyNumberFormat="1" applyFont="1" applyFill="1" applyBorder="1" applyAlignment="1" applyProtection="1">
      <alignment horizontal="center" vertical="center"/>
      <protection locked="0"/>
    </xf>
    <xf numFmtId="3" fontId="16" fillId="32" borderId="68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/>
      <protection/>
    </xf>
    <xf numFmtId="3" fontId="77" fillId="33" borderId="0" xfId="57" applyNumberFormat="1" applyFont="1" applyFill="1" applyAlignment="1" applyProtection="1">
      <alignment vertical="center"/>
      <protection/>
    </xf>
    <xf numFmtId="3" fontId="78" fillId="32" borderId="67" xfId="0" applyNumberFormat="1" applyFont="1" applyFill="1" applyBorder="1" applyAlignment="1" applyProtection="1">
      <alignment horizontal="center" vertical="center"/>
      <protection locked="0"/>
    </xf>
    <xf numFmtId="3" fontId="79" fillId="32" borderId="52" xfId="0" applyNumberFormat="1" applyFont="1" applyFill="1" applyBorder="1" applyAlignment="1" applyProtection="1">
      <alignment horizontal="center" vertical="center"/>
      <protection locked="0"/>
    </xf>
    <xf numFmtId="3" fontId="79" fillId="32" borderId="75" xfId="0" applyNumberFormat="1" applyFont="1" applyFill="1" applyBorder="1" applyAlignment="1" applyProtection="1">
      <alignment horizontal="center" vertical="center"/>
      <protection locked="0"/>
    </xf>
    <xf numFmtId="3" fontId="79" fillId="32" borderId="21" xfId="0" applyNumberFormat="1" applyFont="1" applyFill="1" applyBorder="1" applyAlignment="1" applyProtection="1">
      <alignment horizontal="center" vertical="center"/>
      <protection locked="0"/>
    </xf>
    <xf numFmtId="3" fontId="79" fillId="32" borderId="23" xfId="0" applyNumberFormat="1" applyFont="1" applyFill="1" applyBorder="1" applyAlignment="1" applyProtection="1">
      <alignment horizontal="center" vertical="center"/>
      <protection locked="0"/>
    </xf>
    <xf numFmtId="3" fontId="79" fillId="32" borderId="94" xfId="0" applyNumberFormat="1" applyFont="1" applyFill="1" applyBorder="1" applyAlignment="1" applyProtection="1">
      <alignment horizontal="center" vertical="center"/>
      <protection locked="0"/>
    </xf>
    <xf numFmtId="3" fontId="78" fillId="32" borderId="80" xfId="0" applyNumberFormat="1" applyFont="1" applyFill="1" applyBorder="1" applyAlignment="1" applyProtection="1">
      <alignment horizontal="center" vertical="center"/>
      <protection locked="0"/>
    </xf>
    <xf numFmtId="3" fontId="78" fillId="32" borderId="57" xfId="57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Alignment="1" applyProtection="1">
      <alignment/>
      <protection/>
    </xf>
    <xf numFmtId="3" fontId="20" fillId="32" borderId="52" xfId="0" applyNumberFormat="1" applyFont="1" applyFill="1" applyBorder="1" applyAlignment="1" applyProtection="1">
      <alignment horizontal="center" vertical="center"/>
      <protection locked="0"/>
    </xf>
    <xf numFmtId="3" fontId="20" fillId="32" borderId="94" xfId="0" applyNumberFormat="1" applyFont="1" applyFill="1" applyBorder="1" applyAlignment="1" applyProtection="1">
      <alignment horizontal="center" vertical="center"/>
      <protection locked="0"/>
    </xf>
    <xf numFmtId="3" fontId="4" fillId="32" borderId="56" xfId="57" applyNumberFormat="1" applyFont="1" applyFill="1" applyBorder="1" applyAlignment="1" applyProtection="1">
      <alignment horizontal="right" vertical="center"/>
      <protection locked="0"/>
    </xf>
    <xf numFmtId="3" fontId="4" fillId="0" borderId="63" xfId="57" applyNumberFormat="1" applyFont="1" applyFill="1" applyBorder="1" applyAlignment="1" applyProtection="1">
      <alignment horizontal="right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3" fontId="4" fillId="0" borderId="124" xfId="57" applyNumberFormat="1" applyFont="1" applyFill="1" applyBorder="1" applyAlignment="1" applyProtection="1">
      <alignment horizontal="right" vertical="center"/>
      <protection/>
    </xf>
    <xf numFmtId="3" fontId="4" fillId="0" borderId="71" xfId="57" applyNumberFormat="1" applyFont="1" applyFill="1" applyBorder="1" applyAlignment="1" applyProtection="1">
      <alignment horizontal="right" vertical="center"/>
      <protection/>
    </xf>
    <xf numFmtId="3" fontId="4" fillId="0" borderId="125" xfId="57" applyNumberFormat="1" applyFont="1" applyFill="1" applyBorder="1" applyAlignment="1" applyProtection="1">
      <alignment horizontal="right" vertical="center"/>
      <protection/>
    </xf>
    <xf numFmtId="3" fontId="4" fillId="0" borderId="64" xfId="57" applyNumberFormat="1" applyFont="1" applyFill="1" applyBorder="1" applyAlignment="1" applyProtection="1">
      <alignment horizontal="right" vertical="center"/>
      <protection/>
    </xf>
    <xf numFmtId="3" fontId="4" fillId="0" borderId="72" xfId="57" applyNumberFormat="1" applyFont="1" applyFill="1" applyBorder="1" applyAlignment="1" applyProtection="1">
      <alignment horizontal="right" vertical="center"/>
      <protection/>
    </xf>
    <xf numFmtId="3" fontId="4" fillId="0" borderId="126" xfId="57" applyNumberFormat="1" applyFont="1" applyFill="1" applyBorder="1" applyAlignment="1" applyProtection="1">
      <alignment horizontal="right" vertical="center"/>
      <protection/>
    </xf>
    <xf numFmtId="3" fontId="4" fillId="0" borderId="127" xfId="57" applyNumberFormat="1" applyFont="1" applyFill="1" applyBorder="1" applyAlignment="1" applyProtection="1">
      <alignment horizontal="right" vertical="center"/>
      <protection/>
    </xf>
    <xf numFmtId="3" fontId="4" fillId="0" borderId="128" xfId="57" applyNumberFormat="1" applyFont="1" applyFill="1" applyBorder="1" applyAlignment="1" applyProtection="1">
      <alignment horizontal="right" vertical="center"/>
      <protection/>
    </xf>
    <xf numFmtId="3" fontId="4" fillId="0" borderId="129" xfId="57" applyNumberFormat="1" applyFont="1" applyFill="1" applyBorder="1" applyAlignment="1" applyProtection="1">
      <alignment horizontal="right" vertical="center"/>
      <protection/>
    </xf>
    <xf numFmtId="3" fontId="15" fillId="0" borderId="20" xfId="0" applyNumberFormat="1" applyFont="1" applyFill="1" applyBorder="1" applyAlignment="1" applyProtection="1">
      <alignment horizontal="left" vertical="center" indent="1"/>
      <protection/>
    </xf>
    <xf numFmtId="3" fontId="72" fillId="0" borderId="0" xfId="0" applyNumberFormat="1" applyFont="1" applyFill="1" applyBorder="1" applyAlignment="1" applyProtection="1">
      <alignment/>
      <protection/>
    </xf>
    <xf numFmtId="49" fontId="80" fillId="0" borderId="33" xfId="0" applyNumberFormat="1" applyFont="1" applyBorder="1" applyAlignment="1" applyProtection="1">
      <alignment horizontal="center" vertical="center" wrapText="1"/>
      <protection/>
    </xf>
    <xf numFmtId="1" fontId="80" fillId="0" borderId="33" xfId="0" applyNumberFormat="1" applyFont="1" applyFill="1" applyBorder="1" applyAlignment="1" applyProtection="1">
      <alignment horizontal="center" vertical="center" wrapText="1"/>
      <protection/>
    </xf>
    <xf numFmtId="3" fontId="80" fillId="0" borderId="27" xfId="0" applyNumberFormat="1" applyFont="1" applyFill="1" applyBorder="1" applyAlignment="1" applyProtection="1">
      <alignment horizontal="center" vertical="center" wrapText="1"/>
      <protection/>
    </xf>
    <xf numFmtId="49" fontId="80" fillId="0" borderId="55" xfId="0" applyNumberFormat="1" applyFont="1" applyBorder="1" applyAlignment="1" applyProtection="1">
      <alignment horizontal="center" vertical="center" wrapText="1"/>
      <protection/>
    </xf>
    <xf numFmtId="1" fontId="80" fillId="0" borderId="15" xfId="0" applyNumberFormat="1" applyFont="1" applyFill="1" applyBorder="1" applyAlignment="1" applyProtection="1">
      <alignment horizontal="center" vertical="center" wrapText="1"/>
      <protection/>
    </xf>
    <xf numFmtId="3" fontId="80" fillId="35" borderId="19" xfId="0" applyNumberFormat="1" applyFont="1" applyFill="1" applyBorder="1" applyAlignment="1" applyProtection="1">
      <alignment horizontal="center" vertical="center"/>
      <protection locked="0"/>
    </xf>
    <xf numFmtId="49" fontId="80" fillId="0" borderId="39" xfId="0" applyNumberFormat="1" applyFont="1" applyBorder="1" applyAlignment="1" applyProtection="1">
      <alignment horizontal="center" vertical="center" wrapText="1"/>
      <protection/>
    </xf>
    <xf numFmtId="1" fontId="80" fillId="0" borderId="37" xfId="0" applyNumberFormat="1" applyFont="1" applyFill="1" applyBorder="1" applyAlignment="1" applyProtection="1">
      <alignment horizontal="center" vertical="center" wrapText="1"/>
      <protection/>
    </xf>
    <xf numFmtId="3" fontId="80" fillId="0" borderId="37" xfId="0" applyNumberFormat="1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 vertical="center"/>
      <protection/>
    </xf>
    <xf numFmtId="3" fontId="70" fillId="0" borderId="20" xfId="57" applyNumberFormat="1" applyFont="1" applyBorder="1" applyAlignment="1" applyProtection="1">
      <alignment horizontal="right" vertical="center"/>
      <protection/>
    </xf>
    <xf numFmtId="3" fontId="6" fillId="0" borderId="51" xfId="57" applyNumberFormat="1" applyFont="1" applyFill="1" applyBorder="1" applyAlignment="1" applyProtection="1">
      <alignment horizontal="right" vertical="center"/>
      <protection/>
    </xf>
    <xf numFmtId="3" fontId="4" fillId="0" borderId="55" xfId="57" applyNumberFormat="1" applyFont="1" applyFill="1" applyBorder="1" applyAlignment="1" applyProtection="1">
      <alignment horizontal="right" vertical="center"/>
      <protection/>
    </xf>
    <xf numFmtId="3" fontId="6" fillId="0" borderId="12" xfId="57" applyNumberFormat="1" applyFont="1" applyFill="1" applyBorder="1" applyAlignment="1" applyProtection="1">
      <alignment horizontal="right" vertical="center"/>
      <protection/>
    </xf>
    <xf numFmtId="3" fontId="4" fillId="0" borderId="52" xfId="57" applyNumberFormat="1" applyFont="1" applyFill="1" applyBorder="1" applyAlignment="1" applyProtection="1">
      <alignment horizontal="right" vertical="center"/>
      <protection/>
    </xf>
    <xf numFmtId="3" fontId="6" fillId="0" borderId="51" xfId="57" applyNumberFormat="1" applyFont="1" applyBorder="1" applyAlignment="1" applyProtection="1">
      <alignment horizontal="right" vertical="center"/>
      <protection/>
    </xf>
    <xf numFmtId="3" fontId="6" fillId="0" borderId="12" xfId="57" applyNumberFormat="1" applyFont="1" applyBorder="1" applyAlignment="1" applyProtection="1">
      <alignment horizontal="right" vertical="center"/>
      <protection/>
    </xf>
    <xf numFmtId="3" fontId="4" fillId="0" borderId="20" xfId="57" applyNumberFormat="1" applyFont="1" applyFill="1" applyBorder="1" applyAlignment="1" applyProtection="1">
      <alignment horizontal="right" vertical="center"/>
      <protection/>
    </xf>
    <xf numFmtId="3" fontId="4" fillId="32" borderId="20" xfId="57" applyNumberFormat="1" applyFont="1" applyFill="1" applyBorder="1" applyAlignment="1" applyProtection="1">
      <alignment horizontal="left" vertical="center" indent="1"/>
      <protection/>
    </xf>
    <xf numFmtId="3" fontId="6" fillId="0" borderId="10" xfId="57" applyNumberFormat="1" applyFont="1" applyFill="1" applyBorder="1" applyAlignment="1" applyProtection="1">
      <alignment horizontal="left" vertical="center" indent="1"/>
      <protection/>
    </xf>
    <xf numFmtId="49" fontId="6" fillId="0" borderId="10" xfId="57" applyNumberFormat="1" applyFont="1" applyBorder="1" applyAlignment="1" applyProtection="1">
      <alignment horizontal="center" vertical="center"/>
      <protection/>
    </xf>
    <xf numFmtId="3" fontId="6" fillId="0" borderId="11" xfId="57" applyNumberFormat="1" applyFont="1" applyFill="1" applyBorder="1" applyAlignment="1" applyProtection="1">
      <alignment horizontal="right" vertical="center"/>
      <protection locked="0"/>
    </xf>
    <xf numFmtId="3" fontId="6" fillId="0" borderId="12" xfId="57" applyNumberFormat="1" applyFont="1" applyFill="1" applyBorder="1" applyAlignment="1" applyProtection="1">
      <alignment horizontal="right" vertical="center"/>
      <protection locked="0"/>
    </xf>
    <xf numFmtId="3" fontId="6" fillId="0" borderId="79" xfId="57" applyNumberFormat="1" applyFont="1" applyFill="1" applyBorder="1" applyAlignment="1" applyProtection="1">
      <alignment horizontal="right" vertical="center"/>
      <protection locked="0"/>
    </xf>
    <xf numFmtId="3" fontId="6" fillId="0" borderId="51" xfId="57" applyNumberFormat="1" applyFont="1" applyFill="1" applyBorder="1" applyAlignment="1" applyProtection="1">
      <alignment horizontal="right" vertical="center"/>
      <protection locked="0"/>
    </xf>
    <xf numFmtId="3" fontId="6" fillId="34" borderId="12" xfId="57" applyNumberFormat="1" applyFont="1" applyFill="1" applyBorder="1" applyAlignment="1" applyProtection="1">
      <alignment horizontal="right" vertical="center"/>
      <protection locked="0"/>
    </xf>
    <xf numFmtId="3" fontId="6" fillId="34" borderId="79" xfId="57" applyNumberFormat="1" applyFont="1" applyFill="1" applyBorder="1" applyAlignment="1" applyProtection="1">
      <alignment horizontal="right" vertical="center"/>
      <protection locked="0"/>
    </xf>
    <xf numFmtId="3" fontId="4" fillId="32" borderId="26" xfId="57" applyNumberFormat="1" applyFont="1" applyFill="1" applyBorder="1" applyAlignment="1" applyProtection="1">
      <alignment horizontal="left" vertical="center" indent="1"/>
      <protection/>
    </xf>
    <xf numFmtId="3" fontId="4" fillId="32" borderId="80" xfId="57" applyNumberFormat="1" applyFont="1" applyFill="1" applyBorder="1" applyAlignment="1" applyProtection="1">
      <alignment horizontal="right" vertical="center"/>
      <protection locked="0"/>
    </xf>
    <xf numFmtId="3" fontId="4" fillId="32" borderId="73" xfId="57" applyNumberFormat="1" applyFont="1" applyFill="1" applyBorder="1" applyAlignment="1" applyProtection="1">
      <alignment horizontal="right" vertical="center"/>
      <protection locked="0"/>
    </xf>
    <xf numFmtId="2" fontId="4" fillId="32" borderId="17" xfId="57" applyNumberFormat="1" applyFont="1" applyFill="1" applyBorder="1" applyAlignment="1" applyProtection="1">
      <alignment horizontal="left" vertical="center" indent="1"/>
      <protection/>
    </xf>
    <xf numFmtId="3" fontId="4" fillId="32" borderId="15" xfId="57" applyNumberFormat="1" applyFont="1" applyFill="1" applyBorder="1" applyAlignment="1" applyProtection="1">
      <alignment horizontal="left" vertical="center" indent="1"/>
      <protection/>
    </xf>
    <xf numFmtId="3" fontId="4" fillId="34" borderId="94" xfId="57" applyNumberFormat="1" applyFont="1" applyFill="1" applyBorder="1" applyAlignment="1" applyProtection="1">
      <alignment horizontal="right" vertical="center"/>
      <protection locked="0"/>
    </xf>
    <xf numFmtId="3" fontId="4" fillId="34" borderId="52" xfId="57" applyNumberFormat="1" applyFont="1" applyFill="1" applyBorder="1" applyAlignment="1" applyProtection="1">
      <alignment horizontal="right" vertical="center"/>
      <protection locked="0"/>
    </xf>
    <xf numFmtId="3" fontId="4" fillId="34" borderId="121" xfId="57" applyNumberFormat="1" applyFont="1" applyFill="1" applyBorder="1" applyAlignment="1" applyProtection="1">
      <alignment horizontal="right" vertical="center"/>
      <protection locked="0"/>
    </xf>
    <xf numFmtId="3" fontId="82" fillId="32" borderId="19" xfId="57" applyNumberFormat="1" applyFont="1" applyFill="1" applyBorder="1" applyAlignment="1" applyProtection="1">
      <alignment horizontal="right" vertical="center"/>
      <protection locked="0"/>
    </xf>
    <xf numFmtId="3" fontId="82" fillId="32" borderId="57" xfId="57" applyNumberFormat="1" applyFont="1" applyFill="1" applyBorder="1" applyAlignment="1" applyProtection="1">
      <alignment horizontal="right" vertical="center"/>
      <protection locked="0"/>
    </xf>
    <xf numFmtId="3" fontId="82" fillId="32" borderId="56" xfId="57" applyNumberFormat="1" applyFont="1" applyFill="1" applyBorder="1" applyAlignment="1" applyProtection="1">
      <alignment horizontal="right" vertical="center"/>
      <protection locked="0"/>
    </xf>
    <xf numFmtId="3" fontId="15" fillId="32" borderId="80" xfId="57" applyNumberFormat="1" applyFont="1" applyFill="1" applyBorder="1" applyAlignment="1" applyProtection="1">
      <alignment horizontal="right" vertical="center"/>
      <protection locked="0"/>
    </xf>
    <xf numFmtId="3" fontId="4" fillId="0" borderId="21" xfId="57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83" fillId="0" borderId="27" xfId="0" applyNumberFormat="1" applyFont="1" applyFill="1" applyBorder="1" applyAlignment="1" applyProtection="1">
      <alignment horizontal="center" vertical="center" wrapText="1"/>
      <protection/>
    </xf>
    <xf numFmtId="1" fontId="80" fillId="0" borderId="36" xfId="0" applyNumberFormat="1" applyFont="1" applyFill="1" applyBorder="1" applyAlignment="1" applyProtection="1">
      <alignment horizontal="center" vertical="center" wrapText="1"/>
      <protection/>
    </xf>
    <xf numFmtId="1" fontId="80" fillId="0" borderId="27" xfId="0" applyNumberFormat="1" applyFont="1" applyFill="1" applyBorder="1" applyAlignment="1" applyProtection="1">
      <alignment horizontal="center" vertical="center" wrapText="1"/>
      <protection/>
    </xf>
    <xf numFmtId="0" fontId="80" fillId="0" borderId="130" xfId="0" applyFont="1" applyBorder="1" applyAlignment="1" applyProtection="1">
      <alignment horizontal="center" vertical="center" wrapText="1"/>
      <protection/>
    </xf>
    <xf numFmtId="0" fontId="80" fillId="0" borderId="83" xfId="0" applyFont="1" applyBorder="1" applyAlignment="1" applyProtection="1">
      <alignment horizontal="center" vertical="center" wrapText="1"/>
      <protection/>
    </xf>
    <xf numFmtId="0" fontId="80" fillId="0" borderId="44" xfId="0" applyFont="1" applyBorder="1" applyAlignment="1" applyProtection="1">
      <alignment horizontal="center" vertical="center" wrapText="1"/>
      <protection/>
    </xf>
    <xf numFmtId="0" fontId="80" fillId="0" borderId="46" xfId="0" applyFont="1" applyBorder="1" applyAlignment="1" applyProtection="1">
      <alignment horizontal="center" vertical="center" wrapText="1"/>
      <protection/>
    </xf>
    <xf numFmtId="0" fontId="0" fillId="32" borderId="35" xfId="0" applyFill="1" applyBorder="1" applyAlignment="1" applyProtection="1">
      <alignment wrapText="1"/>
      <protection/>
    </xf>
    <xf numFmtId="0" fontId="0" fillId="32" borderId="16" xfId="0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4" fontId="83" fillId="0" borderId="27" xfId="0" applyNumberFormat="1" applyFont="1" applyFill="1" applyBorder="1" applyAlignment="1" applyProtection="1">
      <alignment horizontal="center" vertical="center" wrapText="1"/>
      <protection/>
    </xf>
    <xf numFmtId="4" fontId="83" fillId="0" borderId="15" xfId="0" applyNumberFormat="1" applyFont="1" applyFill="1" applyBorder="1" applyAlignment="1" applyProtection="1">
      <alignment horizontal="center" vertical="center" wrapText="1"/>
      <protection/>
    </xf>
    <xf numFmtId="4" fontId="83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84" xfId="0" applyFont="1" applyFill="1" applyBorder="1" applyAlignment="1" applyProtection="1">
      <alignment horizontal="left" vertical="center"/>
      <protection/>
    </xf>
    <xf numFmtId="49" fontId="80" fillId="0" borderId="27" xfId="0" applyNumberFormat="1" applyFont="1" applyBorder="1" applyAlignment="1" applyProtection="1">
      <alignment horizontal="center" vertical="center" wrapText="1"/>
      <protection/>
    </xf>
    <xf numFmtId="49" fontId="80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justify" vertical="center" wrapText="1"/>
      <protection/>
    </xf>
    <xf numFmtId="0" fontId="4" fillId="0" borderId="40" xfId="0" applyFont="1" applyBorder="1" applyAlignment="1" applyProtection="1">
      <alignment horizontal="justify" vertical="center" wrapText="1"/>
      <protection/>
    </xf>
    <xf numFmtId="0" fontId="4" fillId="0" borderId="35" xfId="0" applyFont="1" applyBorder="1" applyAlignment="1" applyProtection="1">
      <alignment horizontal="justify" vertical="center" wrapText="1"/>
      <protection/>
    </xf>
    <xf numFmtId="0" fontId="4" fillId="0" borderId="16" xfId="0" applyFont="1" applyBorder="1" applyAlignment="1" applyProtection="1">
      <alignment horizontal="justify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130" xfId="0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32" borderId="50" xfId="0" applyFill="1" applyBorder="1" applyAlignment="1" applyProtection="1">
      <alignment wrapText="1"/>
      <protection/>
    </xf>
    <xf numFmtId="0" fontId="0" fillId="32" borderId="84" xfId="0" applyFill="1" applyBorder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1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57" applyFont="1" applyFill="1" applyBorder="1" applyAlignment="1" applyProtection="1">
      <alignment wrapText="1"/>
      <protection/>
    </xf>
    <xf numFmtId="0" fontId="0" fillId="32" borderId="55" xfId="0" applyFill="1" applyBorder="1" applyAlignment="1">
      <alignment wrapText="1"/>
    </xf>
    <xf numFmtId="0" fontId="0" fillId="32" borderId="21" xfId="0" applyFill="1" applyBorder="1" applyAlignment="1">
      <alignment wrapText="1"/>
    </xf>
    <xf numFmtId="0" fontId="3" fillId="32" borderId="44" xfId="57" applyFont="1" applyFill="1" applyBorder="1" applyAlignment="1" applyProtection="1">
      <alignment wrapText="1"/>
      <protection/>
    </xf>
    <xf numFmtId="0" fontId="0" fillId="32" borderId="28" xfId="0" applyFill="1" applyBorder="1" applyAlignment="1">
      <alignment wrapText="1"/>
    </xf>
    <xf numFmtId="0" fontId="0" fillId="32" borderId="46" xfId="0" applyFill="1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4" fillId="32" borderId="50" xfId="0" applyFont="1" applyFill="1" applyBorder="1" applyAlignment="1" applyProtection="1">
      <alignment horizontal="left" vertical="center" wrapText="1"/>
      <protection/>
    </xf>
    <xf numFmtId="0" fontId="4" fillId="32" borderId="96" xfId="0" applyFont="1" applyFill="1" applyBorder="1" applyAlignment="1" applyProtection="1">
      <alignment horizontal="left" vertical="center" wrapText="1"/>
      <protection/>
    </xf>
    <xf numFmtId="0" fontId="0" fillId="32" borderId="96" xfId="0" applyFill="1" applyBorder="1" applyAlignment="1">
      <alignment vertical="center" wrapText="1"/>
    </xf>
    <xf numFmtId="0" fontId="0" fillId="32" borderId="84" xfId="0" applyFill="1" applyBorder="1" applyAlignment="1">
      <alignment vertical="center" wrapText="1"/>
    </xf>
    <xf numFmtId="0" fontId="4" fillId="32" borderId="35" xfId="0" applyNumberFormat="1" applyFont="1" applyFill="1" applyBorder="1" applyAlignment="1" applyProtection="1">
      <alignment horizontal="justify" vertical="justify" wrapText="1"/>
      <protection/>
    </xf>
    <xf numFmtId="0" fontId="4" fillId="32" borderId="60" xfId="0" applyNumberFormat="1" applyFont="1" applyFill="1" applyBorder="1" applyAlignment="1" applyProtection="1">
      <alignment horizontal="justify" vertical="justify" wrapText="1"/>
      <protection/>
    </xf>
    <xf numFmtId="0" fontId="0" fillId="32" borderId="60" xfId="0" applyFill="1" applyBorder="1" applyAlignment="1">
      <alignment wrapText="1"/>
    </xf>
    <xf numFmtId="0" fontId="0" fillId="32" borderId="16" xfId="0" applyFill="1" applyBorder="1" applyAlignment="1">
      <alignment wrapText="1"/>
    </xf>
    <xf numFmtId="0" fontId="4" fillId="32" borderId="35" xfId="0" applyFont="1" applyFill="1" applyBorder="1" applyAlignment="1" applyProtection="1">
      <alignment horizontal="justify" vertical="center" wrapText="1"/>
      <protection/>
    </xf>
    <xf numFmtId="0" fontId="4" fillId="32" borderId="60" xfId="0" applyFont="1" applyFill="1" applyBorder="1" applyAlignment="1" applyProtection="1">
      <alignment horizontal="justify" vertical="center" wrapText="1"/>
      <protection/>
    </xf>
    <xf numFmtId="0" fontId="0" fillId="32" borderId="60" xfId="0" applyFill="1" applyBorder="1" applyAlignment="1">
      <alignment vertical="center" wrapText="1"/>
    </xf>
    <xf numFmtId="0" fontId="0" fillId="32" borderId="16" xfId="0" applyFill="1" applyBorder="1" applyAlignment="1">
      <alignment vertical="center" wrapText="1"/>
    </xf>
    <xf numFmtId="0" fontId="4" fillId="0" borderId="45" xfId="57" applyFont="1" applyBorder="1" applyAlignment="1" applyProtection="1">
      <alignment horizontal="center" wrapText="1"/>
      <protection/>
    </xf>
    <xf numFmtId="0" fontId="4" fillId="0" borderId="44" xfId="57" applyFont="1" applyBorder="1" applyAlignment="1" applyProtection="1">
      <alignment horizontal="center" wrapText="1"/>
      <protection/>
    </xf>
    <xf numFmtId="0" fontId="3" fillId="32" borderId="35" xfId="57" applyFont="1" applyFill="1" applyBorder="1" applyAlignment="1" applyProtection="1">
      <alignment wrapText="1"/>
      <protection/>
    </xf>
    <xf numFmtId="2" fontId="4" fillId="0" borderId="130" xfId="0" applyNumberFormat="1" applyFont="1" applyBorder="1" applyAlignment="1" applyProtection="1">
      <alignment horizontal="center" vertical="center" wrapText="1"/>
      <protection/>
    </xf>
    <xf numFmtId="2" fontId="4" fillId="0" borderId="61" xfId="0" applyNumberFormat="1" applyFont="1" applyBorder="1" applyAlignment="1" applyProtection="1">
      <alignment horizontal="center" vertical="center" wrapText="1"/>
      <protection/>
    </xf>
    <xf numFmtId="2" fontId="0" fillId="0" borderId="61" xfId="0" applyNumberFormat="1" applyBorder="1" applyAlignment="1">
      <alignment wrapText="1"/>
    </xf>
    <xf numFmtId="2" fontId="0" fillId="0" borderId="83" xfId="0" applyNumberFormat="1" applyBorder="1" applyAlignment="1">
      <alignment wrapText="1"/>
    </xf>
    <xf numFmtId="2" fontId="4" fillId="0" borderId="44" xfId="0" applyNumberFormat="1" applyFont="1" applyBorder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horizontal="center" vertical="center" wrapText="1"/>
      <protection/>
    </xf>
    <xf numFmtId="2" fontId="0" fillId="0" borderId="28" xfId="0" applyNumberFormat="1" applyBorder="1" applyAlignment="1">
      <alignment wrapText="1"/>
    </xf>
    <xf numFmtId="2" fontId="0" fillId="0" borderId="46" xfId="0" applyNumberFormat="1" applyBorder="1" applyAlignment="1">
      <alignment wrapText="1"/>
    </xf>
    <xf numFmtId="0" fontId="4" fillId="0" borderId="130" xfId="57" applyFont="1" applyBorder="1" applyAlignment="1" applyProtection="1">
      <alignment horizontal="center" vertical="center" textRotation="90" wrapText="1"/>
      <protection/>
    </xf>
    <xf numFmtId="0" fontId="12" fillId="0" borderId="83" xfId="57" applyFont="1" applyBorder="1" applyAlignment="1" applyProtection="1">
      <alignment horizontal="center" vertical="center" wrapText="1"/>
      <protection/>
    </xf>
    <xf numFmtId="0" fontId="4" fillId="0" borderId="45" xfId="57" applyFont="1" applyBorder="1" applyAlignment="1" applyProtection="1">
      <alignment horizontal="center" vertical="center" textRotation="90" wrapText="1"/>
      <protection/>
    </xf>
    <xf numFmtId="0" fontId="12" fillId="0" borderId="14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 textRotation="90" wrapText="1"/>
      <protection/>
    </xf>
    <xf numFmtId="0" fontId="12" fillId="0" borderId="46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wrapText="1"/>
      <protection/>
    </xf>
    <xf numFmtId="0" fontId="4" fillId="0" borderId="15" xfId="57" applyFont="1" applyBorder="1" applyAlignment="1" applyProtection="1">
      <alignment horizontal="center" wrapText="1"/>
      <protection/>
    </xf>
    <xf numFmtId="0" fontId="4" fillId="0" borderId="30" xfId="57" applyFont="1" applyBorder="1" applyAlignment="1" applyProtection="1">
      <alignment horizontal="center" vertical="center" wrapText="1"/>
      <protection/>
    </xf>
    <xf numFmtId="0" fontId="4" fillId="0" borderId="78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30" xfId="57" applyFont="1" applyBorder="1" applyAlignment="1" applyProtection="1">
      <alignment horizontal="right" vertical="center" wrapText="1"/>
      <protection/>
    </xf>
    <xf numFmtId="0" fontId="4" fillId="0" borderId="78" xfId="57" applyFont="1" applyBorder="1" applyAlignment="1" applyProtection="1">
      <alignment horizontal="right" vertical="center" wrapText="1"/>
      <protection/>
    </xf>
    <xf numFmtId="0" fontId="4" fillId="0" borderId="22" xfId="57" applyFont="1" applyBorder="1" applyAlignment="1" applyProtection="1">
      <alignment horizontal="center" vertical="center" wrapText="1"/>
      <protection/>
    </xf>
    <xf numFmtId="0" fontId="4" fillId="0" borderId="24" xfId="57" applyFont="1" applyBorder="1" applyAlignment="1" applyProtection="1">
      <alignment horizontal="center" vertical="center" wrapText="1"/>
      <protection/>
    </xf>
    <xf numFmtId="0" fontId="4" fillId="0" borderId="2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0" fontId="4" fillId="0" borderId="30" xfId="57" applyFont="1" applyBorder="1" applyAlignment="1" applyProtection="1">
      <alignment horizontal="left" vertical="center" wrapText="1"/>
      <protection/>
    </xf>
    <xf numFmtId="0" fontId="12" fillId="0" borderId="13" xfId="57" applyFont="1" applyBorder="1" applyAlignment="1" applyProtection="1">
      <alignment horizontal="left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0" fontId="4" fillId="0" borderId="36" xfId="57" applyFont="1" applyBorder="1" applyAlignment="1" applyProtection="1">
      <alignment horizontal="center" vertical="center" wrapText="1"/>
      <protection/>
    </xf>
    <xf numFmtId="0" fontId="4" fillId="0" borderId="43" xfId="57" applyFont="1" applyBorder="1" applyAlignment="1" applyProtection="1">
      <alignment horizontal="center" vertical="center" wrapText="1"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30" xfId="57" applyFont="1" applyBorder="1" applyAlignment="1" applyProtection="1">
      <alignment horizontal="right" vertical="center" wrapText="1"/>
      <protection/>
    </xf>
    <xf numFmtId="0" fontId="0" fillId="0" borderId="78" xfId="0" applyBorder="1" applyAlignment="1">
      <alignment horizontal="right" vertical="center" wrapText="1"/>
    </xf>
    <xf numFmtId="49" fontId="4" fillId="0" borderId="27" xfId="57" applyNumberFormat="1" applyFont="1" applyBorder="1" applyAlignment="1" applyProtection="1">
      <alignment horizontal="center" vertical="center" wrapText="1"/>
      <protection/>
    </xf>
    <xf numFmtId="49" fontId="2" fillId="0" borderId="15" xfId="57" applyNumberFormat="1" applyBorder="1" applyAlignment="1" applyProtection="1">
      <alignment vertical="center" wrapText="1"/>
      <protection/>
    </xf>
    <xf numFmtId="49" fontId="2" fillId="0" borderId="36" xfId="57" applyNumberFormat="1" applyBorder="1" applyAlignment="1" applyProtection="1">
      <alignment vertical="center" wrapText="1"/>
      <protection/>
    </xf>
    <xf numFmtId="0" fontId="4" fillId="0" borderId="130" xfId="57" applyFont="1" applyBorder="1" applyAlignment="1" applyProtection="1">
      <alignment horizontal="center" vertical="center" wrapText="1"/>
      <protection/>
    </xf>
    <xf numFmtId="0" fontId="4" fillId="0" borderId="45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ja\Local%20Settings\Temporary%20Internet%20Files\Content.MSO\za%20slanje2-IC-T-G%20Transport%2016_2011_Naziv%20ES_sestomesecno_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3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1" width="3.7109375" style="211" customWidth="1"/>
    <col min="2" max="2" width="5.28125" style="211" customWidth="1"/>
    <col min="3" max="3" width="10.7109375" style="211" customWidth="1"/>
    <col min="4" max="4" width="19.28125" style="211" customWidth="1"/>
    <col min="5" max="5" width="53.57421875" style="211" customWidth="1"/>
    <col min="6" max="11" width="9.140625" style="211" customWidth="1"/>
    <col min="12" max="12" width="13.8515625" style="211" customWidth="1"/>
    <col min="13" max="13" width="9.140625" style="211" customWidth="1"/>
    <col min="14" max="14" width="13.421875" style="211" customWidth="1"/>
    <col min="15" max="16384" width="9.140625" style="211" customWidth="1"/>
  </cols>
  <sheetData>
    <row r="1" spans="1:41" s="191" customFormat="1" ht="15" customHeight="1">
      <c r="A1" s="191" t="s">
        <v>140</v>
      </c>
      <c r="AO1" s="191" t="s">
        <v>0</v>
      </c>
    </row>
    <row r="2" s="191" customFormat="1" ht="15" customHeight="1">
      <c r="AO2" s="191" t="s">
        <v>1</v>
      </c>
    </row>
    <row r="3" s="191" customFormat="1" ht="15" customHeight="1">
      <c r="AO3" s="191" t="s">
        <v>2</v>
      </c>
    </row>
    <row r="4" spans="2:41" s="191" customFormat="1" ht="15" customHeight="1">
      <c r="B4" s="191" t="str">
        <f>+CONCATENATE('Naslovna strana'!B8," ")</f>
        <v>Енергетска делатност: </v>
      </c>
      <c r="AO4" s="191">
        <v>3</v>
      </c>
    </row>
    <row r="5" s="191" customFormat="1" ht="15" customHeight="1"/>
    <row r="6" s="191" customFormat="1" ht="15" customHeight="1"/>
    <row r="7" s="191" customFormat="1" ht="15" customHeight="1"/>
    <row r="8" spans="2:15" s="191" customFormat="1" ht="15" customHeight="1">
      <c r="B8" s="166" t="s">
        <v>3</v>
      </c>
      <c r="C8" s="192"/>
      <c r="D8" s="166"/>
      <c r="E8" s="193" t="s">
        <v>163</v>
      </c>
      <c r="F8" s="166"/>
      <c r="G8" s="166"/>
      <c r="H8" s="166"/>
      <c r="I8" s="194"/>
      <c r="J8" s="194"/>
      <c r="K8" s="194"/>
      <c r="L8" s="194"/>
      <c r="M8" s="194"/>
      <c r="N8" s="166"/>
      <c r="O8" s="166"/>
    </row>
    <row r="9" spans="2:15" s="191" customFormat="1" ht="15" customHeight="1">
      <c r="B9" s="166"/>
      <c r="C9" s="166"/>
      <c r="D9" s="166"/>
      <c r="E9" s="166"/>
      <c r="F9" s="166"/>
      <c r="G9" s="166"/>
      <c r="H9" s="166"/>
      <c r="I9" s="194"/>
      <c r="J9" s="194"/>
      <c r="K9" s="194"/>
      <c r="L9" s="194"/>
      <c r="M9" s="194"/>
      <c r="N9" s="166"/>
      <c r="O9" s="166"/>
    </row>
    <row r="10" spans="2:15" s="191" customFormat="1" ht="15" customHeight="1">
      <c r="B10" s="166"/>
      <c r="C10" s="166"/>
      <c r="D10" s="166"/>
      <c r="E10" s="166"/>
      <c r="F10" s="166"/>
      <c r="G10" s="166"/>
      <c r="H10" s="166"/>
      <c r="I10" s="194"/>
      <c r="J10" s="194"/>
      <c r="K10" s="194"/>
      <c r="L10" s="194"/>
      <c r="M10" s="194"/>
      <c r="N10" s="166"/>
      <c r="O10" s="166"/>
    </row>
    <row r="11" spans="2:15" s="191" customFormat="1" ht="15" customHeight="1">
      <c r="B11" s="195" t="s">
        <v>4</v>
      </c>
      <c r="C11" s="166"/>
      <c r="D11" s="166"/>
      <c r="E11" s="457"/>
      <c r="F11" s="196"/>
      <c r="G11" s="196"/>
      <c r="H11" s="196"/>
      <c r="I11" s="166"/>
      <c r="J11" s="166"/>
      <c r="K11" s="166"/>
      <c r="L11" s="166"/>
      <c r="M11" s="166"/>
      <c r="N11" s="166"/>
      <c r="O11" s="166"/>
    </row>
    <row r="12" spans="2:15" s="191" customFormat="1" ht="15" customHeight="1">
      <c r="B12" s="166" t="s">
        <v>5</v>
      </c>
      <c r="C12" s="166"/>
      <c r="D12" s="166"/>
      <c r="E12" s="458"/>
      <c r="F12" s="197"/>
      <c r="G12" s="197"/>
      <c r="H12" s="197"/>
      <c r="I12" s="166"/>
      <c r="J12" s="166"/>
      <c r="K12" s="166"/>
      <c r="L12" s="166"/>
      <c r="M12" s="166"/>
      <c r="N12" s="166"/>
      <c r="O12" s="166"/>
    </row>
    <row r="13" spans="2:15" s="191" customFormat="1" ht="15" customHeight="1">
      <c r="B13" s="166" t="s">
        <v>6</v>
      </c>
      <c r="C13" s="166"/>
      <c r="D13" s="166"/>
      <c r="E13" s="427"/>
      <c r="F13" s="197"/>
      <c r="G13" s="197"/>
      <c r="H13" s="197"/>
      <c r="I13" s="166"/>
      <c r="J13" s="166"/>
      <c r="K13" s="166"/>
      <c r="L13" s="166"/>
      <c r="M13" s="166"/>
      <c r="N13" s="166"/>
      <c r="O13" s="166"/>
    </row>
    <row r="14" spans="2:15" s="191" customFormat="1" ht="9" customHeight="1">
      <c r="B14" s="166"/>
      <c r="C14" s="166"/>
      <c r="D14" s="166"/>
      <c r="E14" s="164"/>
      <c r="F14" s="164"/>
      <c r="G14" s="164"/>
      <c r="H14" s="164"/>
      <c r="I14" s="166"/>
      <c r="J14" s="166"/>
      <c r="K14" s="166"/>
      <c r="L14" s="166"/>
      <c r="M14" s="166"/>
      <c r="N14" s="166"/>
      <c r="O14" s="166"/>
    </row>
    <row r="15" spans="2:15" s="198" customFormat="1" ht="15" customHeight="1">
      <c r="B15" s="195" t="s">
        <v>7</v>
      </c>
      <c r="C15" s="195"/>
      <c r="D15" s="195"/>
      <c r="E15" s="426"/>
      <c r="F15" s="199"/>
      <c r="G15" s="199"/>
      <c r="H15" s="199"/>
      <c r="I15" s="195"/>
      <c r="J15" s="195"/>
      <c r="K15" s="195"/>
      <c r="L15" s="195"/>
      <c r="M15" s="195"/>
      <c r="N15" s="195"/>
      <c r="O15" s="195"/>
    </row>
    <row r="16" spans="2:15" s="191" customFormat="1" ht="9" customHeight="1">
      <c r="B16" s="166"/>
      <c r="C16" s="166"/>
      <c r="D16" s="166"/>
      <c r="E16" s="164"/>
      <c r="F16" s="164"/>
      <c r="G16" s="164"/>
      <c r="H16" s="164"/>
      <c r="I16" s="166"/>
      <c r="J16" s="166"/>
      <c r="K16" s="166"/>
      <c r="L16" s="166"/>
      <c r="M16" s="166"/>
      <c r="N16" s="166"/>
      <c r="O16" s="166"/>
    </row>
    <row r="17" spans="2:15" s="191" customFormat="1" ht="15" customHeight="1">
      <c r="B17" s="166" t="s">
        <v>8</v>
      </c>
      <c r="C17" s="166"/>
      <c r="D17" s="166"/>
      <c r="E17" s="426"/>
      <c r="F17" s="197"/>
      <c r="G17" s="197"/>
      <c r="H17" s="197"/>
      <c r="I17" s="166"/>
      <c r="J17" s="166"/>
      <c r="K17" s="166"/>
      <c r="L17" s="166"/>
      <c r="M17" s="166"/>
      <c r="N17" s="166"/>
      <c r="O17" s="166"/>
    </row>
    <row r="18" spans="2:15" s="191" customFormat="1" ht="9" customHeight="1">
      <c r="B18" s="166"/>
      <c r="C18" s="166"/>
      <c r="D18" s="166"/>
      <c r="E18" s="164"/>
      <c r="F18" s="164"/>
      <c r="G18" s="164"/>
      <c r="H18" s="164"/>
      <c r="I18" s="166"/>
      <c r="J18" s="166"/>
      <c r="K18" s="166"/>
      <c r="L18" s="166"/>
      <c r="M18" s="166"/>
      <c r="N18" s="166"/>
      <c r="O18" s="166"/>
    </row>
    <row r="19" spans="2:15" s="191" customFormat="1" ht="15" customHeight="1">
      <c r="B19" s="166" t="s">
        <v>9</v>
      </c>
      <c r="C19" s="166"/>
      <c r="D19" s="166" t="s">
        <v>10</v>
      </c>
      <c r="E19" s="720"/>
      <c r="F19" s="197"/>
      <c r="G19" s="197"/>
      <c r="H19" s="197"/>
      <c r="I19" s="166"/>
      <c r="J19" s="166"/>
      <c r="K19" s="166"/>
      <c r="L19" s="166"/>
      <c r="M19" s="166"/>
      <c r="N19" s="166"/>
      <c r="O19" s="166"/>
    </row>
    <row r="20" spans="2:15" s="191" customFormat="1" ht="9" customHeight="1">
      <c r="B20" s="166"/>
      <c r="C20" s="166"/>
      <c r="D20" s="166"/>
      <c r="E20" s="164"/>
      <c r="F20" s="164"/>
      <c r="G20" s="164"/>
      <c r="H20" s="164"/>
      <c r="I20" s="166"/>
      <c r="J20" s="166"/>
      <c r="K20" s="166"/>
      <c r="L20" s="166"/>
      <c r="M20" s="166"/>
      <c r="N20" s="166"/>
      <c r="O20" s="166"/>
    </row>
    <row r="21" spans="2:15" s="191" customFormat="1" ht="15" customHeight="1">
      <c r="B21" s="166"/>
      <c r="C21" s="166"/>
      <c r="D21" s="166" t="s">
        <v>11</v>
      </c>
      <c r="E21" s="426"/>
      <c r="F21" s="197"/>
      <c r="G21" s="197"/>
      <c r="H21" s="197"/>
      <c r="I21" s="166"/>
      <c r="J21" s="166"/>
      <c r="K21" s="166"/>
      <c r="L21" s="166"/>
      <c r="M21" s="166"/>
      <c r="N21" s="166"/>
      <c r="O21" s="166"/>
    </row>
    <row r="22" spans="2:15" s="191" customFormat="1" ht="9.75" customHeight="1">
      <c r="B22" s="166"/>
      <c r="C22" s="166"/>
      <c r="D22" s="166"/>
      <c r="E22" s="164"/>
      <c r="F22" s="164"/>
      <c r="G22" s="164"/>
      <c r="H22" s="164"/>
      <c r="I22" s="166"/>
      <c r="J22" s="166"/>
      <c r="K22" s="166"/>
      <c r="L22" s="166"/>
      <c r="M22" s="166"/>
      <c r="N22" s="166"/>
      <c r="O22" s="166"/>
    </row>
    <row r="23" spans="2:15" s="191" customFormat="1" ht="15" customHeight="1">
      <c r="B23" s="166"/>
      <c r="C23" s="166"/>
      <c r="D23" s="166" t="s">
        <v>12</v>
      </c>
      <c r="E23" s="426"/>
      <c r="F23" s="197"/>
      <c r="G23" s="197"/>
      <c r="H23" s="197"/>
      <c r="I23" s="166"/>
      <c r="J23" s="166"/>
      <c r="K23" s="166"/>
      <c r="L23" s="166"/>
      <c r="M23" s="166"/>
      <c r="N23" s="166"/>
      <c r="O23" s="166"/>
    </row>
    <row r="24" spans="2:15" s="191" customFormat="1" ht="7.5" customHeight="1">
      <c r="B24" s="166"/>
      <c r="C24" s="166"/>
      <c r="D24" s="166"/>
      <c r="E24" s="164"/>
      <c r="F24" s="164"/>
      <c r="G24" s="164"/>
      <c r="H24" s="164"/>
      <c r="I24" s="166"/>
      <c r="J24" s="166"/>
      <c r="K24" s="166"/>
      <c r="L24" s="166"/>
      <c r="M24" s="166"/>
      <c r="N24" s="166"/>
      <c r="O24" s="166"/>
    </row>
    <row r="25" spans="2:15" s="191" customFormat="1" ht="15" customHeight="1">
      <c r="B25" s="166" t="s">
        <v>13</v>
      </c>
      <c r="C25" s="166"/>
      <c r="D25" s="166"/>
      <c r="E25" s="427"/>
      <c r="F25" s="197"/>
      <c r="G25" s="197"/>
      <c r="H25" s="197"/>
      <c r="I25" s="166"/>
      <c r="J25" s="166"/>
      <c r="K25" s="166"/>
      <c r="L25" s="166"/>
      <c r="M25" s="166"/>
      <c r="N25" s="166"/>
      <c r="O25" s="166"/>
    </row>
    <row r="26" spans="2:15" s="191" customFormat="1" ht="15" customHeight="1">
      <c r="B26" s="166"/>
      <c r="C26" s="166"/>
      <c r="D26" s="166"/>
      <c r="E26" s="197"/>
      <c r="F26" s="197"/>
      <c r="G26" s="197"/>
      <c r="H26" s="197"/>
      <c r="I26" s="166"/>
      <c r="J26" s="166"/>
      <c r="K26" s="166"/>
      <c r="L26" s="166"/>
      <c r="M26" s="166"/>
      <c r="N26" s="166"/>
      <c r="O26" s="166"/>
    </row>
    <row r="27" spans="2:15" s="200" customFormat="1" ht="15" customHeight="1">
      <c r="B27" s="201" t="s">
        <v>14</v>
      </c>
      <c r="C27" s="169"/>
      <c r="D27" s="169"/>
      <c r="E27" s="169"/>
      <c r="F27" s="202"/>
      <c r="G27" s="202"/>
      <c r="H27" s="202"/>
      <c r="I27" s="169"/>
      <c r="J27" s="169"/>
      <c r="K27" s="169"/>
      <c r="L27" s="169"/>
      <c r="M27" s="169"/>
      <c r="N27" s="169"/>
      <c r="O27" s="169"/>
    </row>
    <row r="28" spans="2:15" s="200" customFormat="1" ht="15" customHeight="1">
      <c r="B28" s="203" t="s">
        <v>15</v>
      </c>
      <c r="C28" s="429" t="s">
        <v>16</v>
      </c>
      <c r="D28" s="428"/>
      <c r="E28" s="428"/>
      <c r="F28" s="428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2:15" s="200" customFormat="1" ht="15" customHeight="1">
      <c r="B29" s="203" t="s">
        <v>17</v>
      </c>
      <c r="C29" s="843" t="s">
        <v>754</v>
      </c>
      <c r="D29" s="844"/>
      <c r="E29" s="844"/>
      <c r="F29" s="844"/>
      <c r="G29" s="844"/>
      <c r="H29" s="212"/>
      <c r="I29" s="212"/>
      <c r="J29" s="212"/>
      <c r="K29" s="212"/>
      <c r="L29" s="169"/>
      <c r="M29" s="169"/>
      <c r="N29" s="169"/>
      <c r="O29" s="169"/>
    </row>
    <row r="30" spans="2:15" s="200" customFormat="1" ht="13.5" customHeight="1">
      <c r="B30" s="204" t="s">
        <v>18</v>
      </c>
      <c r="C30" s="843" t="s">
        <v>229</v>
      </c>
      <c r="D30" s="844"/>
      <c r="E30" s="844"/>
      <c r="F30" s="844"/>
      <c r="G30" s="844"/>
      <c r="H30" s="212"/>
      <c r="I30" s="212"/>
      <c r="J30" s="212"/>
      <c r="K30" s="212"/>
      <c r="L30" s="169"/>
      <c r="M30" s="169"/>
      <c r="N30" s="169"/>
      <c r="O30" s="169"/>
    </row>
    <row r="31" spans="2:16" s="202" customFormat="1" ht="18" customHeight="1">
      <c r="B31" s="207" t="s">
        <v>19</v>
      </c>
      <c r="C31" s="164"/>
      <c r="D31" s="164"/>
      <c r="E31" s="164"/>
      <c r="F31" s="208"/>
      <c r="G31" s="208"/>
      <c r="H31" s="208"/>
      <c r="I31" s="208"/>
      <c r="J31" s="208"/>
      <c r="K31" s="208"/>
      <c r="L31" s="208"/>
      <c r="M31" s="208"/>
      <c r="N31" s="208"/>
      <c r="O31" s="205"/>
      <c r="P31" s="206"/>
    </row>
    <row r="32" spans="1:16" s="202" customFormat="1" ht="15" customHeight="1">
      <c r="A32" s="203"/>
      <c r="B32" s="169" t="s">
        <v>20</v>
      </c>
      <c r="C32" s="169" t="s">
        <v>21</v>
      </c>
      <c r="D32" s="164"/>
      <c r="E32" s="164"/>
      <c r="F32" s="208"/>
      <c r="G32" s="208"/>
      <c r="H32" s="208"/>
      <c r="I32" s="208"/>
      <c r="J32" s="208"/>
      <c r="K32" s="208"/>
      <c r="L32" s="208"/>
      <c r="M32" s="208"/>
      <c r="N32" s="208"/>
      <c r="O32" s="205"/>
      <c r="P32" s="206"/>
    </row>
    <row r="33" spans="1:16" s="202" customFormat="1" ht="15" customHeight="1">
      <c r="A33" s="200"/>
      <c r="B33" s="169" t="s">
        <v>22</v>
      </c>
      <c r="C33" s="169" t="s">
        <v>139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6"/>
    </row>
    <row r="34" spans="1:16" s="202" customFormat="1" ht="15" customHeight="1">
      <c r="A34" s="200"/>
      <c r="B34" s="169" t="s">
        <v>23</v>
      </c>
      <c r="C34" s="169" t="s">
        <v>24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6"/>
    </row>
    <row r="35" spans="1:16" s="202" customFormat="1" ht="15" customHeight="1">
      <c r="A35" s="200"/>
      <c r="B35" s="169" t="s">
        <v>219</v>
      </c>
      <c r="C35" s="169" t="s">
        <v>220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6"/>
    </row>
    <row r="36" spans="2:15" s="200" customFormat="1" ht="15" customHeight="1">
      <c r="B36" s="174" t="s">
        <v>217</v>
      </c>
      <c r="C36" s="169" t="s">
        <v>218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</row>
    <row r="37" spans="2:15" s="200" customFormat="1" ht="19.5" customHeight="1"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1"/>
    </row>
    <row r="38" spans="2:15" s="209" customFormat="1" ht="12.75" customHeight="1"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1"/>
    </row>
    <row r="39" spans="2:15" s="210" customFormat="1" ht="13.5" customHeight="1"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</row>
    <row r="40" s="200" customFormat="1" ht="15" customHeight="1"/>
    <row r="41" spans="3:16" s="200" customFormat="1" ht="58.5" customHeight="1">
      <c r="C41" s="842"/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</row>
    <row r="42" s="200" customFormat="1" ht="15" customHeight="1"/>
    <row r="43" s="200" customFormat="1" ht="15" customHeight="1"/>
    <row r="44" s="200" customFormat="1" ht="15" customHeight="1"/>
    <row r="45" s="200" customFormat="1" ht="15" customHeight="1"/>
    <row r="46" s="200" customFormat="1" ht="15" customHeight="1"/>
    <row r="47" s="200" customFormat="1" ht="15" customHeight="1"/>
    <row r="48" s="200" customFormat="1" ht="15" customHeight="1"/>
    <row r="49" s="200" customFormat="1" ht="15" customHeight="1"/>
    <row r="50" s="200" customFormat="1" ht="15" customHeight="1"/>
    <row r="51" s="200" customFormat="1" ht="15" customHeight="1"/>
    <row r="52" s="200" customFormat="1" ht="15" customHeight="1"/>
    <row r="53" s="200" customFormat="1" ht="15" customHeight="1"/>
    <row r="54" s="200" customFormat="1" ht="15" customHeight="1"/>
    <row r="55" s="200" customFormat="1" ht="15" customHeight="1"/>
    <row r="56" s="200" customFormat="1" ht="15" customHeight="1"/>
    <row r="57" s="200" customFormat="1" ht="15" customHeight="1"/>
    <row r="58" s="200" customFormat="1" ht="15" customHeight="1"/>
    <row r="59" s="200" customFormat="1" ht="15" customHeight="1"/>
    <row r="60" s="200" customFormat="1" ht="15" customHeight="1"/>
    <row r="61" s="200" customFormat="1" ht="15" customHeight="1"/>
    <row r="62" s="200" customFormat="1" ht="15" customHeight="1"/>
    <row r="63" s="200" customFormat="1" ht="15" customHeight="1"/>
    <row r="64" s="200" customFormat="1" ht="15" customHeight="1"/>
    <row r="65" s="200" customFormat="1" ht="15" customHeight="1"/>
    <row r="66" s="200" customFormat="1" ht="15" customHeight="1"/>
    <row r="67" s="200" customFormat="1" ht="15" customHeight="1"/>
    <row r="68" s="200" customFormat="1" ht="15" customHeight="1"/>
    <row r="69" s="200" customFormat="1" ht="15" customHeight="1"/>
    <row r="70" s="200" customFormat="1" ht="15" customHeight="1"/>
    <row r="71" s="200" customFormat="1" ht="15" customHeight="1"/>
    <row r="72" s="200" customFormat="1" ht="15" customHeight="1"/>
    <row r="73" s="200" customFormat="1" ht="15" customHeight="1"/>
    <row r="74" s="200" customFormat="1" ht="15" customHeight="1"/>
    <row r="75" s="200" customFormat="1" ht="15" customHeight="1"/>
    <row r="76" s="200" customFormat="1" ht="15" customHeight="1"/>
    <row r="77" s="200" customFormat="1" ht="15" customHeight="1"/>
    <row r="78" s="200" customFormat="1" ht="15" customHeight="1"/>
    <row r="79" s="200" customFormat="1" ht="15" customHeight="1"/>
    <row r="80" s="200" customFormat="1" ht="15" customHeight="1"/>
    <row r="81" s="200" customFormat="1" ht="15" customHeight="1"/>
    <row r="82" s="200" customFormat="1" ht="15" customHeight="1"/>
    <row r="83" s="200" customFormat="1" ht="15" customHeight="1"/>
    <row r="84" s="200" customFormat="1" ht="15" customHeight="1"/>
    <row r="85" s="200" customFormat="1" ht="15" customHeight="1"/>
    <row r="86" s="200" customFormat="1" ht="15" customHeight="1"/>
    <row r="87" s="200" customFormat="1" ht="15" customHeight="1"/>
    <row r="88" s="200" customFormat="1" ht="15" customHeight="1"/>
    <row r="89" s="200" customFormat="1" ht="15" customHeight="1"/>
    <row r="90" s="200" customFormat="1" ht="15" customHeight="1"/>
    <row r="91" s="200" customFormat="1" ht="15" customHeight="1"/>
    <row r="92" s="200" customFormat="1" ht="15" customHeight="1"/>
    <row r="93" s="200" customFormat="1" ht="15" customHeight="1"/>
    <row r="94" s="200" customFormat="1" ht="15" customHeight="1"/>
    <row r="95" s="200" customFormat="1" ht="15" customHeight="1"/>
    <row r="96" s="200" customFormat="1" ht="15" customHeight="1"/>
    <row r="97" s="200" customFormat="1" ht="15" customHeight="1"/>
    <row r="98" s="200" customFormat="1" ht="15" customHeight="1"/>
    <row r="99" s="200" customFormat="1" ht="15" customHeight="1"/>
    <row r="100" s="200" customFormat="1" ht="15" customHeight="1"/>
    <row r="101" s="200" customFormat="1" ht="15" customHeight="1"/>
    <row r="102" s="200" customFormat="1" ht="15" customHeight="1"/>
    <row r="103" s="200" customFormat="1" ht="15" customHeight="1"/>
    <row r="104" s="200" customFormat="1" ht="15" customHeight="1"/>
    <row r="105" s="200" customFormat="1" ht="15" customHeight="1"/>
    <row r="106" s="200" customFormat="1" ht="15" customHeight="1"/>
    <row r="107" s="200" customFormat="1" ht="15" customHeight="1"/>
    <row r="108" s="200" customFormat="1" ht="15" customHeight="1"/>
    <row r="109" s="200" customFormat="1" ht="15" customHeight="1"/>
    <row r="110" s="200" customFormat="1" ht="15" customHeight="1"/>
    <row r="111" s="200" customFormat="1" ht="15" customHeight="1"/>
    <row r="112" s="200" customFormat="1" ht="15" customHeight="1"/>
    <row r="113" s="200" customFormat="1" ht="15" customHeight="1"/>
    <row r="114" s="200" customFormat="1" ht="15" customHeight="1"/>
    <row r="115" s="200" customFormat="1" ht="15" customHeight="1"/>
    <row r="116" s="200" customFormat="1" ht="15" customHeight="1"/>
    <row r="117" s="200" customFormat="1" ht="15" customHeight="1"/>
    <row r="118" s="200" customFormat="1" ht="15" customHeight="1"/>
    <row r="119" s="200" customFormat="1" ht="15" customHeight="1"/>
    <row r="120" s="200" customFormat="1" ht="15" customHeight="1"/>
    <row r="121" s="200" customFormat="1" ht="15" customHeight="1"/>
    <row r="122" s="200" customFormat="1" ht="15" customHeight="1"/>
    <row r="123" s="200" customFormat="1" ht="15" customHeight="1"/>
    <row r="124" s="200" customFormat="1" ht="15" customHeight="1"/>
    <row r="125" s="200" customFormat="1" ht="15" customHeight="1"/>
    <row r="126" s="200" customFormat="1" ht="15" customHeight="1"/>
    <row r="127" s="200" customFormat="1" ht="15" customHeight="1"/>
    <row r="128" s="200" customFormat="1" ht="15" customHeight="1"/>
    <row r="129" s="200" customFormat="1" ht="15" customHeight="1"/>
    <row r="130" s="200" customFormat="1" ht="15" customHeight="1"/>
    <row r="131" s="200" customFormat="1" ht="15" customHeight="1"/>
    <row r="132" s="200" customFormat="1" ht="15" customHeight="1"/>
    <row r="133" s="200" customFormat="1" ht="15" customHeight="1"/>
    <row r="134" s="200" customFormat="1" ht="15" customHeight="1"/>
    <row r="135" s="200" customFormat="1" ht="15" customHeight="1"/>
    <row r="136" s="200" customFormat="1" ht="15" customHeight="1"/>
    <row r="137" s="200" customFormat="1" ht="15" customHeight="1"/>
    <row r="138" s="200" customFormat="1" ht="15" customHeight="1"/>
    <row r="139" s="200" customFormat="1" ht="15" customHeight="1"/>
    <row r="140" s="200" customFormat="1" ht="15" customHeight="1"/>
    <row r="141" s="200" customFormat="1" ht="15" customHeight="1"/>
    <row r="142" s="200" customFormat="1" ht="15" customHeight="1"/>
    <row r="143" s="200" customFormat="1" ht="15" customHeight="1"/>
    <row r="144" s="200" customFormat="1" ht="15" customHeight="1"/>
    <row r="145" s="200" customFormat="1" ht="15" customHeight="1"/>
    <row r="146" s="200" customFormat="1" ht="15" customHeight="1"/>
    <row r="147" s="200" customFormat="1" ht="15" customHeight="1"/>
    <row r="148" s="200" customFormat="1" ht="15" customHeight="1"/>
    <row r="149" s="200" customFormat="1" ht="15" customHeight="1"/>
    <row r="150" s="200" customFormat="1" ht="15" customHeight="1"/>
    <row r="151" s="200" customFormat="1" ht="15" customHeight="1"/>
    <row r="152" s="200" customFormat="1" ht="15" customHeight="1"/>
    <row r="153" s="200" customFormat="1" ht="15" customHeight="1"/>
    <row r="154" s="200" customFormat="1" ht="15" customHeight="1"/>
    <row r="155" s="200" customFormat="1" ht="15" customHeight="1"/>
    <row r="156" s="200" customFormat="1" ht="15" customHeight="1"/>
    <row r="157" s="200" customFormat="1" ht="15" customHeight="1"/>
    <row r="158" s="200" customFormat="1" ht="15" customHeight="1"/>
    <row r="159" s="200" customFormat="1" ht="15" customHeight="1"/>
    <row r="160" s="200" customFormat="1" ht="15" customHeight="1"/>
    <row r="161" s="200" customFormat="1" ht="15" customHeight="1"/>
    <row r="162" s="200" customFormat="1" ht="15" customHeight="1"/>
    <row r="163" s="200" customFormat="1" ht="15" customHeight="1"/>
    <row r="164" s="200" customFormat="1" ht="15" customHeight="1"/>
    <row r="165" s="200" customFormat="1" ht="15" customHeight="1"/>
    <row r="166" s="200" customFormat="1" ht="15" customHeight="1"/>
    <row r="167" s="200" customFormat="1" ht="15" customHeight="1"/>
    <row r="168" s="200" customFormat="1" ht="15" customHeight="1"/>
    <row r="169" s="200" customFormat="1" ht="15" customHeight="1"/>
    <row r="170" s="200" customFormat="1" ht="15" customHeight="1"/>
    <row r="171" s="200" customFormat="1" ht="15" customHeight="1"/>
    <row r="172" s="200" customFormat="1" ht="15" customHeight="1"/>
    <row r="173" s="200" customFormat="1" ht="15" customHeight="1"/>
    <row r="174" s="200" customFormat="1" ht="15" customHeight="1"/>
    <row r="175" s="200" customFormat="1" ht="15" customHeight="1"/>
    <row r="176" s="200" customFormat="1" ht="15" customHeight="1"/>
    <row r="177" s="200" customFormat="1" ht="15" customHeight="1"/>
    <row r="178" s="200" customFormat="1" ht="15" customHeight="1"/>
    <row r="179" s="200" customFormat="1" ht="15" customHeight="1"/>
    <row r="180" s="200" customFormat="1" ht="15" customHeight="1"/>
    <row r="181" s="200" customFormat="1" ht="15" customHeight="1"/>
    <row r="182" s="200" customFormat="1" ht="15" customHeight="1"/>
    <row r="183" s="200" customFormat="1" ht="15" customHeight="1"/>
    <row r="184" s="200" customFormat="1" ht="15" customHeight="1"/>
    <row r="185" s="200" customFormat="1" ht="15" customHeight="1"/>
    <row r="186" s="200" customFormat="1" ht="15" customHeight="1"/>
    <row r="187" s="200" customFormat="1" ht="15" customHeight="1"/>
    <row r="188" s="200" customFormat="1" ht="15" customHeight="1"/>
    <row r="189" s="200" customFormat="1" ht="15" customHeight="1"/>
    <row r="190" s="200" customFormat="1" ht="15" customHeight="1"/>
    <row r="191" s="200" customFormat="1" ht="15" customHeight="1"/>
    <row r="192" s="200" customFormat="1" ht="15" customHeight="1"/>
    <row r="193" s="200" customFormat="1" ht="15" customHeight="1"/>
    <row r="194" s="200" customFormat="1" ht="15" customHeight="1"/>
    <row r="195" s="200" customFormat="1" ht="15" customHeight="1"/>
    <row r="196" s="200" customFormat="1" ht="15" customHeight="1"/>
    <row r="197" s="200" customFormat="1" ht="15" customHeight="1"/>
    <row r="198" s="200" customFormat="1" ht="15" customHeight="1"/>
    <row r="199" s="200" customFormat="1" ht="15" customHeight="1"/>
    <row r="200" s="200" customFormat="1" ht="15" customHeight="1"/>
    <row r="201" s="200" customFormat="1" ht="15" customHeight="1"/>
    <row r="202" s="200" customFormat="1" ht="15" customHeight="1"/>
    <row r="203" s="200" customFormat="1" ht="15" customHeight="1"/>
    <row r="204" s="200" customFormat="1" ht="15" customHeight="1"/>
    <row r="205" s="200" customFormat="1" ht="15" customHeight="1"/>
    <row r="206" s="200" customFormat="1" ht="15" customHeight="1"/>
    <row r="207" s="200" customFormat="1" ht="15" customHeight="1"/>
    <row r="208" s="200" customFormat="1" ht="15" customHeight="1"/>
    <row r="209" s="200" customFormat="1" ht="15" customHeight="1"/>
    <row r="210" s="200" customFormat="1" ht="15" customHeight="1"/>
    <row r="211" s="200" customFormat="1" ht="15" customHeight="1"/>
    <row r="212" s="200" customFormat="1" ht="15" customHeight="1"/>
    <row r="213" s="200" customFormat="1" ht="15" customHeight="1"/>
    <row r="214" s="200" customFormat="1" ht="15" customHeight="1"/>
    <row r="215" s="200" customFormat="1" ht="15" customHeight="1"/>
    <row r="216" s="200" customFormat="1" ht="15" customHeight="1"/>
    <row r="217" s="200" customFormat="1" ht="15" customHeight="1"/>
    <row r="218" s="200" customFormat="1" ht="15" customHeight="1"/>
    <row r="219" s="200" customFormat="1" ht="15" customHeight="1"/>
    <row r="220" s="200" customFormat="1" ht="15" customHeight="1"/>
    <row r="221" s="200" customFormat="1" ht="15" customHeight="1"/>
    <row r="222" s="200" customFormat="1" ht="15" customHeight="1"/>
    <row r="223" s="200" customFormat="1" ht="15" customHeight="1"/>
    <row r="224" s="200" customFormat="1" ht="15" customHeight="1"/>
    <row r="225" s="200" customFormat="1" ht="15" customHeight="1"/>
    <row r="226" s="200" customFormat="1" ht="15" customHeight="1"/>
    <row r="227" s="200" customFormat="1" ht="15" customHeight="1"/>
    <row r="228" s="200" customFormat="1" ht="15" customHeight="1"/>
    <row r="229" s="200" customFormat="1" ht="15" customHeight="1"/>
    <row r="230" s="200" customFormat="1" ht="15" customHeight="1"/>
    <row r="231" s="200" customFormat="1" ht="15" customHeight="1"/>
    <row r="232" s="200" customFormat="1" ht="15" customHeight="1"/>
    <row r="233" s="200" customFormat="1" ht="15" customHeight="1"/>
    <row r="234" s="200" customFormat="1" ht="15" customHeight="1"/>
    <row r="235" s="200" customFormat="1" ht="15" customHeight="1"/>
    <row r="236" s="200" customFormat="1" ht="15" customHeight="1"/>
    <row r="237" s="200" customFormat="1" ht="15" customHeight="1"/>
    <row r="238" s="200" customFormat="1" ht="15" customHeight="1"/>
    <row r="239" s="200" customFormat="1" ht="15" customHeight="1"/>
    <row r="240" s="200" customFormat="1" ht="15" customHeight="1"/>
    <row r="241" s="200" customFormat="1" ht="15" customHeight="1"/>
    <row r="242" s="200" customFormat="1" ht="15" customHeight="1"/>
    <row r="243" s="200" customFormat="1" ht="15" customHeight="1"/>
    <row r="244" s="200" customFormat="1" ht="15" customHeight="1"/>
    <row r="245" s="200" customFormat="1" ht="15" customHeight="1"/>
    <row r="246" s="200" customFormat="1" ht="15" customHeight="1"/>
    <row r="247" s="200" customFormat="1" ht="15" customHeight="1"/>
    <row r="248" s="200" customFormat="1" ht="15" customHeight="1"/>
    <row r="249" s="200" customFormat="1" ht="15" customHeight="1"/>
    <row r="250" s="200" customFormat="1" ht="15" customHeight="1"/>
    <row r="251" s="200" customFormat="1" ht="15" customHeight="1"/>
    <row r="252" s="200" customFormat="1" ht="15" customHeight="1"/>
    <row r="253" s="200" customFormat="1" ht="15" customHeight="1"/>
    <row r="254" s="200" customFormat="1" ht="15" customHeight="1"/>
    <row r="255" s="200" customFormat="1" ht="15" customHeight="1"/>
    <row r="256" s="200" customFormat="1" ht="15" customHeight="1"/>
    <row r="257" s="200" customFormat="1" ht="15" customHeight="1"/>
    <row r="258" s="200" customFormat="1" ht="15" customHeight="1"/>
    <row r="259" s="200" customFormat="1" ht="15" customHeight="1"/>
    <row r="260" s="200" customFormat="1" ht="15" customHeight="1"/>
    <row r="261" s="200" customFormat="1" ht="15" customHeight="1"/>
    <row r="262" s="200" customFormat="1" ht="15" customHeight="1"/>
    <row r="263" s="200" customFormat="1" ht="15" customHeight="1"/>
    <row r="264" s="200" customFormat="1" ht="15" customHeight="1"/>
    <row r="265" s="200" customFormat="1" ht="15" customHeight="1"/>
    <row r="266" s="200" customFormat="1" ht="15" customHeight="1"/>
    <row r="267" s="200" customFormat="1" ht="15" customHeight="1"/>
    <row r="268" s="200" customFormat="1" ht="15" customHeight="1"/>
    <row r="269" s="200" customFormat="1" ht="15" customHeight="1"/>
    <row r="270" s="200" customFormat="1" ht="15" customHeight="1"/>
    <row r="271" s="200" customFormat="1" ht="15" customHeight="1"/>
    <row r="272" s="200" customFormat="1" ht="15" customHeight="1"/>
    <row r="273" s="200" customFormat="1" ht="15" customHeight="1"/>
    <row r="274" s="200" customFormat="1" ht="15" customHeight="1"/>
    <row r="275" s="200" customFormat="1" ht="15" customHeight="1"/>
    <row r="276" s="200" customFormat="1" ht="15" customHeight="1"/>
    <row r="277" s="200" customFormat="1" ht="15" customHeight="1"/>
    <row r="278" s="200" customFormat="1" ht="15" customHeight="1"/>
    <row r="279" s="200" customFormat="1" ht="15" customHeight="1"/>
    <row r="280" s="200" customFormat="1" ht="15" customHeight="1"/>
    <row r="281" s="200" customFormat="1" ht="15" customHeight="1"/>
    <row r="282" s="200" customFormat="1" ht="15" customHeight="1"/>
    <row r="283" s="200" customFormat="1" ht="15" customHeight="1"/>
    <row r="284" s="200" customFormat="1" ht="15" customHeight="1"/>
    <row r="285" s="200" customFormat="1" ht="15" customHeight="1"/>
    <row r="286" s="200" customFormat="1" ht="15" customHeight="1"/>
    <row r="287" s="200" customFormat="1" ht="15" customHeight="1"/>
    <row r="288" s="200" customFormat="1" ht="15" customHeight="1"/>
    <row r="289" s="200" customFormat="1" ht="15" customHeight="1"/>
    <row r="290" s="200" customFormat="1" ht="15" customHeight="1"/>
    <row r="291" s="200" customFormat="1" ht="15" customHeight="1"/>
    <row r="292" s="200" customFormat="1" ht="15" customHeight="1"/>
    <row r="293" s="200" customFormat="1" ht="15" customHeight="1"/>
    <row r="294" s="200" customFormat="1" ht="15" customHeight="1"/>
    <row r="295" s="200" customFormat="1" ht="15" customHeight="1"/>
    <row r="296" s="200" customFormat="1" ht="15" customHeight="1"/>
    <row r="297" s="200" customFormat="1" ht="15" customHeight="1"/>
    <row r="298" s="200" customFormat="1" ht="15" customHeight="1"/>
    <row r="299" s="200" customFormat="1" ht="15" customHeight="1"/>
    <row r="300" s="200" customFormat="1" ht="15" customHeight="1"/>
    <row r="301" s="200" customFormat="1" ht="15" customHeight="1"/>
    <row r="302" s="200" customFormat="1" ht="15" customHeight="1"/>
    <row r="303" s="200" customFormat="1" ht="15" customHeight="1"/>
    <row r="304" s="200" customFormat="1" ht="15" customHeight="1"/>
    <row r="305" s="200" customFormat="1" ht="15" customHeight="1"/>
    <row r="306" s="200" customFormat="1" ht="15" customHeight="1"/>
    <row r="307" s="200" customFormat="1" ht="15" customHeight="1"/>
    <row r="308" s="200" customFormat="1" ht="15" customHeight="1"/>
    <row r="309" s="200" customFormat="1" ht="15" customHeight="1"/>
    <row r="310" s="200" customFormat="1" ht="15" customHeight="1"/>
    <row r="311" s="200" customFormat="1" ht="15" customHeight="1"/>
    <row r="312" s="200" customFormat="1" ht="15" customHeight="1"/>
    <row r="313" s="200" customFormat="1" ht="15" customHeight="1"/>
    <row r="314" s="200" customFormat="1" ht="15" customHeight="1"/>
    <row r="315" s="200" customFormat="1" ht="15" customHeight="1"/>
    <row r="316" s="200" customFormat="1" ht="15" customHeight="1"/>
    <row r="317" s="200" customFormat="1" ht="15" customHeight="1"/>
    <row r="318" s="200" customFormat="1" ht="15" customHeight="1"/>
    <row r="319" s="200" customFormat="1" ht="15" customHeight="1"/>
    <row r="320" s="200" customFormat="1" ht="15" customHeight="1"/>
    <row r="321" spans="1:7" ht="15" customHeight="1">
      <c r="A321" s="200"/>
      <c r="B321" s="200"/>
      <c r="C321" s="200"/>
      <c r="D321" s="200"/>
      <c r="E321" s="200"/>
      <c r="F321" s="200"/>
      <c r="G321" s="200"/>
    </row>
    <row r="322" spans="1:7" ht="15" customHeight="1">
      <c r="A322" s="200"/>
      <c r="B322" s="200"/>
      <c r="C322" s="200"/>
      <c r="D322" s="200"/>
      <c r="E322" s="200"/>
      <c r="F322" s="200"/>
      <c r="G322" s="200"/>
    </row>
    <row r="323" spans="1:7" ht="15" customHeight="1">
      <c r="A323" s="200"/>
      <c r="B323" s="200"/>
      <c r="C323" s="200"/>
      <c r="D323" s="200"/>
      <c r="E323" s="200"/>
      <c r="F323" s="200"/>
      <c r="G323" s="200"/>
    </row>
  </sheetData>
  <sheetProtection/>
  <mergeCells count="6">
    <mergeCell ref="B37:O37"/>
    <mergeCell ref="B38:O38"/>
    <mergeCell ref="B39:O39"/>
    <mergeCell ref="C41:P41"/>
    <mergeCell ref="C29:G29"/>
    <mergeCell ref="C30:G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4">
      <selection activeCell="F9" sqref="F9"/>
    </sheetView>
  </sheetViews>
  <sheetFormatPr defaultColWidth="9.140625" defaultRowHeight="15"/>
  <cols>
    <col min="1" max="1" width="0.9921875" style="162" customWidth="1"/>
    <col min="2" max="2" width="4.00390625" style="162" customWidth="1"/>
    <col min="3" max="3" width="37.28125" style="162" customWidth="1"/>
    <col min="4" max="15" width="8.421875" style="162" customWidth="1"/>
    <col min="16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ГТ-16-2.3 Уговорени прекидни месечни тарифни елемент капацитет за "," ",'Naslovna strana'!E15,".годину")</f>
        <v>Табела ГТ-16-2.3 Уговорени прекидни месечни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15.75" thickBot="1">
      <c r="A10" s="178"/>
      <c r="B10" s="286" t="s">
        <v>114</v>
      </c>
      <c r="C10" s="313" t="s">
        <v>181</v>
      </c>
      <c r="D10" s="626">
        <f aca="true" t="shared" si="0" ref="D10:O10">+D11+D15+D16</f>
        <v>0</v>
      </c>
      <c r="E10" s="627">
        <f t="shared" si="0"/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5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</row>
    <row r="12" spans="1:15" ht="15">
      <c r="A12" s="178"/>
      <c r="B12" s="282" t="s">
        <v>77</v>
      </c>
      <c r="C12" s="623" t="s">
        <v>291</v>
      </c>
      <c r="D12" s="247"/>
      <c r="E12" s="247"/>
      <c r="F12" s="247"/>
      <c r="G12" s="247"/>
      <c r="H12" s="247"/>
      <c r="I12" s="538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256"/>
      <c r="E13" s="256"/>
      <c r="F13" s="256"/>
      <c r="G13" s="256"/>
      <c r="H13" s="256"/>
      <c r="I13" s="406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405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5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1"/>
      <c r="H16" s="620"/>
      <c r="I16" s="622"/>
      <c r="J16" s="621"/>
      <c r="K16" s="620"/>
      <c r="L16" s="620"/>
      <c r="M16" s="620"/>
      <c r="N16" s="620"/>
      <c r="O16" s="622"/>
    </row>
    <row r="17" spans="1:15" ht="15.75" thickBot="1">
      <c r="A17" s="178"/>
      <c r="B17" s="280" t="s">
        <v>67</v>
      </c>
      <c r="C17" s="234" t="s">
        <v>299</v>
      </c>
      <c r="D17" s="677">
        <f>+D18+D23+D26+D27</f>
        <v>0</v>
      </c>
      <c r="E17" s="678">
        <f aca="true" t="shared" si="2" ref="E17:O17">+E18+E23+E26+E27</f>
        <v>0</v>
      </c>
      <c r="F17" s="689">
        <f t="shared" si="2"/>
        <v>0</v>
      </c>
      <c r="G17" s="678">
        <f t="shared" si="2"/>
        <v>0</v>
      </c>
      <c r="H17" s="683">
        <f t="shared" si="2"/>
        <v>0</v>
      </c>
      <c r="I17" s="695">
        <f t="shared" si="2"/>
        <v>0</v>
      </c>
      <c r="J17" s="677">
        <f t="shared" si="2"/>
        <v>0</v>
      </c>
      <c r="K17" s="683">
        <f t="shared" si="2"/>
        <v>0</v>
      </c>
      <c r="L17" s="678">
        <f t="shared" si="2"/>
        <v>0</v>
      </c>
      <c r="M17" s="678">
        <f t="shared" si="2"/>
        <v>0</v>
      </c>
      <c r="N17" s="678">
        <f t="shared" si="2"/>
        <v>0</v>
      </c>
      <c r="O17" s="698">
        <f t="shared" si="2"/>
        <v>0</v>
      </c>
    </row>
    <row r="18" spans="1:15" ht="15.75" thickBot="1">
      <c r="A18" s="178"/>
      <c r="B18" s="281" t="s">
        <v>43</v>
      </c>
      <c r="C18" s="241" t="s">
        <v>179</v>
      </c>
      <c r="D18" s="571">
        <f>+D19+D20+D22</f>
        <v>0</v>
      </c>
      <c r="E18" s="571">
        <f aca="true" t="shared" si="3" ref="E18:O18">+E19+E20+E22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 t="shared" si="3"/>
        <v>0</v>
      </c>
      <c r="L18" s="571">
        <f t="shared" si="3"/>
        <v>0</v>
      </c>
      <c r="M18" s="570">
        <f t="shared" si="3"/>
        <v>0</v>
      </c>
      <c r="N18" s="571">
        <f t="shared" si="3"/>
        <v>0</v>
      </c>
      <c r="O18" s="572">
        <f t="shared" si="3"/>
        <v>0</v>
      </c>
    </row>
    <row r="19" spans="1:15" ht="15">
      <c r="A19" s="178"/>
      <c r="B19" s="284" t="s">
        <v>44</v>
      </c>
      <c r="C19" s="369" t="s">
        <v>243</v>
      </c>
      <c r="D19" s="256"/>
      <c r="E19" s="256"/>
      <c r="F19" s="687"/>
      <c r="G19" s="256"/>
      <c r="H19" s="256"/>
      <c r="I19" s="406"/>
      <c r="J19" s="256"/>
      <c r="K19" s="256"/>
      <c r="L19" s="255"/>
      <c r="M19" s="256"/>
      <c r="N19" s="256"/>
      <c r="O19" s="257"/>
    </row>
    <row r="20" spans="1:15" ht="15">
      <c r="A20" s="178"/>
      <c r="B20" s="284" t="s">
        <v>47</v>
      </c>
      <c r="C20" s="265" t="s">
        <v>242</v>
      </c>
      <c r="D20" s="256"/>
      <c r="E20" s="256"/>
      <c r="F20" s="255"/>
      <c r="G20" s="256"/>
      <c r="H20" s="256"/>
      <c r="I20" s="406"/>
      <c r="J20" s="256"/>
      <c r="K20" s="256"/>
      <c r="L20" s="255"/>
      <c r="M20" s="256"/>
      <c r="N20" s="256"/>
      <c r="O20" s="257"/>
    </row>
    <row r="21" spans="1:15" ht="15">
      <c r="A21" s="178"/>
      <c r="B21" s="284" t="s">
        <v>50</v>
      </c>
      <c r="C21" s="246" t="s">
        <v>240</v>
      </c>
      <c r="D21" s="256"/>
      <c r="E21" s="259"/>
      <c r="F21" s="259"/>
      <c r="G21" s="256"/>
      <c r="H21" s="256"/>
      <c r="I21" s="406"/>
      <c r="J21" s="256"/>
      <c r="K21" s="256"/>
      <c r="L21" s="259"/>
      <c r="M21" s="256"/>
      <c r="N21" s="256"/>
      <c r="O21" s="257"/>
    </row>
    <row r="22" spans="1:15" ht="15.75" thickBot="1">
      <c r="A22" s="178"/>
      <c r="B22" s="284" t="s">
        <v>51</v>
      </c>
      <c r="C22" s="246" t="s">
        <v>296</v>
      </c>
      <c r="D22" s="256"/>
      <c r="E22" s="256"/>
      <c r="F22" s="688"/>
      <c r="G22" s="256"/>
      <c r="H22" s="256"/>
      <c r="I22" s="406"/>
      <c r="J22" s="256"/>
      <c r="K22" s="256"/>
      <c r="L22" s="688"/>
      <c r="M22" s="256"/>
      <c r="N22" s="256"/>
      <c r="O22" s="257"/>
    </row>
    <row r="23" spans="1:15" ht="15.75" thickBot="1">
      <c r="A23" s="178"/>
      <c r="B23" s="281" t="s">
        <v>53</v>
      </c>
      <c r="C23" s="241" t="s">
        <v>180</v>
      </c>
      <c r="D23" s="243">
        <f>+D24+D25</f>
        <v>0</v>
      </c>
      <c r="E23" s="243">
        <f aca="true" t="shared" si="4" ref="E23:O23">+E24+E25</f>
        <v>0</v>
      </c>
      <c r="F23" s="243">
        <f t="shared" si="4"/>
        <v>0</v>
      </c>
      <c r="G23" s="243">
        <f t="shared" si="4"/>
        <v>0</v>
      </c>
      <c r="H23" s="243">
        <f t="shared" si="4"/>
        <v>0</v>
      </c>
      <c r="I23" s="244">
        <f t="shared" si="4"/>
        <v>0</v>
      </c>
      <c r="J23" s="242">
        <f t="shared" si="4"/>
        <v>0</v>
      </c>
      <c r="K23" s="243">
        <f t="shared" si="4"/>
        <v>0</v>
      </c>
      <c r="L23" s="243">
        <f t="shared" si="4"/>
        <v>0</v>
      </c>
      <c r="M23" s="243">
        <f t="shared" si="4"/>
        <v>0</v>
      </c>
      <c r="N23" s="243">
        <f t="shared" si="4"/>
        <v>0</v>
      </c>
      <c r="O23" s="244">
        <f t="shared" si="4"/>
        <v>0</v>
      </c>
    </row>
    <row r="24" spans="1:15" ht="15">
      <c r="A24" s="178"/>
      <c r="B24" s="285" t="s">
        <v>96</v>
      </c>
      <c r="C24" s="624" t="s">
        <v>297</v>
      </c>
      <c r="D24" s="264"/>
      <c r="E24" s="264"/>
      <c r="F24" s="264"/>
      <c r="G24" s="264"/>
      <c r="H24" s="264"/>
      <c r="I24" s="500"/>
      <c r="J24" s="691"/>
      <c r="K24" s="264"/>
      <c r="L24" s="264"/>
      <c r="M24" s="264"/>
      <c r="N24" s="264"/>
      <c r="O24" s="500"/>
    </row>
    <row r="25" spans="1:15" ht="15.75" thickBot="1">
      <c r="A25" s="178"/>
      <c r="B25" s="284" t="s">
        <v>141</v>
      </c>
      <c r="C25" s="624" t="s">
        <v>297</v>
      </c>
      <c r="D25" s="267"/>
      <c r="E25" s="267"/>
      <c r="F25" s="267"/>
      <c r="G25" s="267"/>
      <c r="H25" s="267"/>
      <c r="I25" s="547"/>
      <c r="J25" s="266"/>
      <c r="K25" s="267"/>
      <c r="L25" s="267"/>
      <c r="M25" s="267"/>
      <c r="N25" s="267"/>
      <c r="O25" s="547"/>
    </row>
    <row r="26" spans="1:15" ht="15.75" thickBot="1">
      <c r="A26" s="178"/>
      <c r="B26" s="281" t="s">
        <v>54</v>
      </c>
      <c r="C26" s="241" t="s">
        <v>294</v>
      </c>
      <c r="D26" s="620"/>
      <c r="E26" s="620"/>
      <c r="F26" s="620"/>
      <c r="G26" s="620"/>
      <c r="H26" s="620"/>
      <c r="I26" s="622"/>
      <c r="J26" s="621"/>
      <c r="K26" s="620"/>
      <c r="L26" s="620"/>
      <c r="M26" s="620"/>
      <c r="N26" s="620"/>
      <c r="O26" s="622"/>
    </row>
    <row r="27" spans="1:15" ht="15">
      <c r="A27" s="178"/>
      <c r="B27" s="532" t="s">
        <v>55</v>
      </c>
      <c r="C27" s="533" t="s">
        <v>293</v>
      </c>
      <c r="D27" s="402"/>
      <c r="E27" s="402"/>
      <c r="F27" s="402"/>
      <c r="G27" s="402"/>
      <c r="H27" s="402"/>
      <c r="I27" s="403"/>
      <c r="J27" s="692"/>
      <c r="K27" s="402"/>
      <c r="L27" s="402"/>
      <c r="M27" s="402"/>
      <c r="N27" s="402"/>
      <c r="O27" s="403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0.9921875" style="162" customWidth="1"/>
    <col min="2" max="2" width="4.00390625" style="162" customWidth="1"/>
    <col min="3" max="3" width="37.28125" style="162" customWidth="1"/>
    <col min="4" max="15" width="8.421875" style="162" customWidth="1"/>
    <col min="16" max="18" width="9.140625" style="162" customWidth="1"/>
    <col min="19" max="19" width="12.7109375" style="162" customWidth="1"/>
    <col min="20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ГТ-16-2.4 Уговорени дневни тарифни елемент капацитет за "," ",'Naslovna strana'!E15,".годину")</f>
        <v>Табела ГТ-16-2.4 Уговорени дневни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15.75" thickBot="1">
      <c r="A10" s="178"/>
      <c r="B10" s="286" t="s">
        <v>114</v>
      </c>
      <c r="C10" s="313" t="s">
        <v>182</v>
      </c>
      <c r="D10" s="626">
        <f aca="true" t="shared" si="0" ref="D10:O10">+D11+D15+D16</f>
        <v>0</v>
      </c>
      <c r="E10" s="627">
        <f t="shared" si="0"/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5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</row>
    <row r="12" spans="1:15" ht="15">
      <c r="A12" s="178"/>
      <c r="B12" s="282" t="s">
        <v>77</v>
      </c>
      <c r="C12" s="623" t="s">
        <v>740</v>
      </c>
      <c r="D12" s="741"/>
      <c r="E12" s="741"/>
      <c r="F12" s="741"/>
      <c r="G12" s="741"/>
      <c r="H12" s="741"/>
      <c r="I12" s="742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743"/>
      <c r="E13" s="743"/>
      <c r="F13" s="743"/>
      <c r="G13" s="743"/>
      <c r="H13" s="743"/>
      <c r="I13" s="744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261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9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0"/>
      <c r="H16" s="620"/>
      <c r="I16" s="696"/>
      <c r="J16" s="621"/>
      <c r="K16" s="620"/>
      <c r="L16" s="621"/>
      <c r="M16" s="620"/>
      <c r="N16" s="621"/>
      <c r="O16" s="696"/>
      <c r="S16" s="748"/>
    </row>
    <row r="17" spans="1:19" ht="15.75" thickBot="1">
      <c r="A17" s="178"/>
      <c r="B17" s="280" t="s">
        <v>67</v>
      </c>
      <c r="C17" s="234" t="s">
        <v>300</v>
      </c>
      <c r="D17" s="677">
        <f>+D18+D22+D25+D26</f>
        <v>0</v>
      </c>
      <c r="E17" s="683">
        <f aca="true" t="shared" si="2" ref="E17:O17">+E18+E22+E25+E26</f>
        <v>0</v>
      </c>
      <c r="F17" s="678">
        <f t="shared" si="2"/>
        <v>0</v>
      </c>
      <c r="G17" s="678">
        <f t="shared" si="2"/>
        <v>0</v>
      </c>
      <c r="H17" s="697">
        <f t="shared" si="2"/>
        <v>0</v>
      </c>
      <c r="I17" s="690">
        <f t="shared" si="2"/>
        <v>0</v>
      </c>
      <c r="J17" s="683">
        <f t="shared" si="2"/>
        <v>0</v>
      </c>
      <c r="K17" s="689">
        <f t="shared" si="2"/>
        <v>0</v>
      </c>
      <c r="L17" s="683">
        <f t="shared" si="2"/>
        <v>0</v>
      </c>
      <c r="M17" s="697">
        <f t="shared" si="2"/>
        <v>0</v>
      </c>
      <c r="N17" s="689">
        <f t="shared" si="2"/>
        <v>0</v>
      </c>
      <c r="O17" s="698">
        <f t="shared" si="2"/>
        <v>0</v>
      </c>
      <c r="S17" s="748"/>
    </row>
    <row r="18" spans="1:19" ht="15.75" thickBot="1">
      <c r="A18" s="178"/>
      <c r="B18" s="281" t="s">
        <v>43</v>
      </c>
      <c r="C18" s="241" t="s">
        <v>179</v>
      </c>
      <c r="D18" s="571">
        <f>+D19+D20+D21</f>
        <v>0</v>
      </c>
      <c r="E18" s="571">
        <f aca="true" t="shared" si="3" ref="E18:O18">+E19+E20+E21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 t="shared" si="3"/>
        <v>0</v>
      </c>
      <c r="L18" s="571">
        <f t="shared" si="3"/>
        <v>0</v>
      </c>
      <c r="M18" s="570">
        <f t="shared" si="3"/>
        <v>0</v>
      </c>
      <c r="N18" s="571">
        <f t="shared" si="3"/>
        <v>0</v>
      </c>
      <c r="O18" s="572">
        <f t="shared" si="3"/>
        <v>0</v>
      </c>
      <c r="S18" s="748"/>
    </row>
    <row r="19" spans="1:15" ht="15">
      <c r="A19" s="178"/>
      <c r="B19" s="284" t="s">
        <v>44</v>
      </c>
      <c r="C19" s="369" t="s">
        <v>243</v>
      </c>
      <c r="D19" s="256"/>
      <c r="E19" s="256"/>
      <c r="F19" s="687"/>
      <c r="G19" s="256"/>
      <c r="H19" s="256"/>
      <c r="I19" s="257"/>
      <c r="J19" s="256"/>
      <c r="K19" s="256"/>
      <c r="L19" s="255"/>
      <c r="M19" s="256"/>
      <c r="N19" s="256"/>
      <c r="O19" s="257"/>
    </row>
    <row r="20" spans="1:15" ht="15">
      <c r="A20" s="178"/>
      <c r="B20" s="284" t="s">
        <v>47</v>
      </c>
      <c r="C20" s="265" t="s">
        <v>242</v>
      </c>
      <c r="D20" s="256"/>
      <c r="E20" s="256"/>
      <c r="F20" s="255"/>
      <c r="G20" s="256"/>
      <c r="H20" s="256"/>
      <c r="I20" s="257"/>
      <c r="J20" s="256"/>
      <c r="K20" s="256"/>
      <c r="L20" s="255"/>
      <c r="M20" s="256"/>
      <c r="N20" s="256"/>
      <c r="O20" s="257"/>
    </row>
    <row r="21" spans="1:15" ht="15.75" thickBot="1">
      <c r="A21" s="178"/>
      <c r="B21" s="284" t="s">
        <v>50</v>
      </c>
      <c r="C21" s="246" t="s">
        <v>240</v>
      </c>
      <c r="D21" s="256"/>
      <c r="E21" s="256"/>
      <c r="F21" s="688"/>
      <c r="G21" s="256"/>
      <c r="H21" s="256"/>
      <c r="I21" s="257"/>
      <c r="J21" s="256"/>
      <c r="K21" s="256"/>
      <c r="L21" s="688"/>
      <c r="M21" s="256"/>
      <c r="N21" s="256"/>
      <c r="O21" s="257"/>
    </row>
    <row r="22" spans="1:15" ht="15.75" thickBot="1">
      <c r="A22" s="178"/>
      <c r="B22" s="281" t="s">
        <v>53</v>
      </c>
      <c r="C22" s="241" t="s">
        <v>180</v>
      </c>
      <c r="D22" s="243">
        <f>+D23+D24</f>
        <v>0</v>
      </c>
      <c r="E22" s="243">
        <f aca="true" t="shared" si="4" ref="E22:O22">+E23+E24</f>
        <v>0</v>
      </c>
      <c r="F22" s="243">
        <f t="shared" si="4"/>
        <v>0</v>
      </c>
      <c r="G22" s="243">
        <f t="shared" si="4"/>
        <v>0</v>
      </c>
      <c r="H22" s="243">
        <f t="shared" si="4"/>
        <v>0</v>
      </c>
      <c r="I22" s="244">
        <f t="shared" si="4"/>
        <v>0</v>
      </c>
      <c r="J22" s="242">
        <f t="shared" si="4"/>
        <v>0</v>
      </c>
      <c r="K22" s="243">
        <f t="shared" si="4"/>
        <v>0</v>
      </c>
      <c r="L22" s="243">
        <f t="shared" si="4"/>
        <v>0</v>
      </c>
      <c r="M22" s="243">
        <f t="shared" si="4"/>
        <v>0</v>
      </c>
      <c r="N22" s="243">
        <f t="shared" si="4"/>
        <v>0</v>
      </c>
      <c r="O22" s="244">
        <f t="shared" si="4"/>
        <v>0</v>
      </c>
    </row>
    <row r="23" spans="1:15" ht="15">
      <c r="A23" s="178"/>
      <c r="B23" s="285" t="s">
        <v>96</v>
      </c>
      <c r="C23" s="624" t="s">
        <v>297</v>
      </c>
      <c r="D23" s="264"/>
      <c r="E23" s="264"/>
      <c r="F23" s="264"/>
      <c r="G23" s="264"/>
      <c r="H23" s="264"/>
      <c r="I23" s="500"/>
      <c r="J23" s="691"/>
      <c r="K23" s="264"/>
      <c r="L23" s="264"/>
      <c r="M23" s="264"/>
      <c r="N23" s="264"/>
      <c r="O23" s="500"/>
    </row>
    <row r="24" spans="1:15" ht="15.75" thickBot="1">
      <c r="A24" s="178"/>
      <c r="B24" s="284" t="s">
        <v>141</v>
      </c>
      <c r="C24" s="624" t="s">
        <v>297</v>
      </c>
      <c r="D24" s="267"/>
      <c r="E24" s="267"/>
      <c r="F24" s="267"/>
      <c r="G24" s="267"/>
      <c r="H24" s="267"/>
      <c r="I24" s="547"/>
      <c r="J24" s="266"/>
      <c r="K24" s="267"/>
      <c r="L24" s="267"/>
      <c r="M24" s="267"/>
      <c r="N24" s="267"/>
      <c r="O24" s="547"/>
    </row>
    <row r="25" spans="1:15" ht="15.75" thickBot="1">
      <c r="A25" s="178"/>
      <c r="B25" s="281" t="s">
        <v>54</v>
      </c>
      <c r="C25" s="241" t="s">
        <v>294</v>
      </c>
      <c r="D25" s="745"/>
      <c r="E25" s="745"/>
      <c r="F25" s="745"/>
      <c r="G25" s="745"/>
      <c r="H25" s="745"/>
      <c r="I25" s="746"/>
      <c r="J25" s="621"/>
      <c r="K25" s="620"/>
      <c r="L25" s="620"/>
      <c r="M25" s="620"/>
      <c r="N25" s="620"/>
      <c r="O25" s="622"/>
    </row>
    <row r="26" spans="1:15" ht="15">
      <c r="A26" s="178"/>
      <c r="B26" s="532" t="s">
        <v>55</v>
      </c>
      <c r="C26" s="533" t="s">
        <v>293</v>
      </c>
      <c r="D26" s="402"/>
      <c r="E26" s="402"/>
      <c r="F26" s="402"/>
      <c r="G26" s="402"/>
      <c r="H26" s="402"/>
      <c r="I26" s="403"/>
      <c r="J26" s="692"/>
      <c r="K26" s="402"/>
      <c r="L26" s="402"/>
      <c r="M26" s="402"/>
      <c r="N26" s="402"/>
      <c r="O26" s="403"/>
    </row>
    <row r="27" ht="15">
      <c r="I27" s="747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2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0.71875" style="162" customWidth="1"/>
    <col min="2" max="2" width="3.7109375" style="162" customWidth="1"/>
    <col min="3" max="3" width="38.57421875" style="162" customWidth="1"/>
    <col min="4" max="6" width="8.421875" style="162" customWidth="1"/>
    <col min="7" max="12" width="8.28125" style="162" customWidth="1"/>
    <col min="13" max="15" width="8.421875" style="162" customWidth="1"/>
    <col min="16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ГТ-16-2.5 Уговорени прекидни дневни тарифни елемент капацитет за "," ",'Naslovna strana'!E15,".годину")</f>
        <v>Табела ГТ-16-2.5 Уговорени прекидни дневни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26.25" thickBot="1">
      <c r="A10" s="178"/>
      <c r="B10" s="286" t="s">
        <v>114</v>
      </c>
      <c r="C10" s="652" t="s">
        <v>316</v>
      </c>
      <c r="D10" s="626">
        <f aca="true" t="shared" si="0" ref="D10:O10">+D11+D15+D16</f>
        <v>0</v>
      </c>
      <c r="E10" s="627">
        <f t="shared" si="0"/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5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</row>
    <row r="12" spans="1:15" ht="15">
      <c r="A12" s="178"/>
      <c r="B12" s="282" t="s">
        <v>77</v>
      </c>
      <c r="C12" s="623" t="s">
        <v>741</v>
      </c>
      <c r="D12" s="741"/>
      <c r="E12" s="741"/>
      <c r="F12" s="741"/>
      <c r="G12" s="741"/>
      <c r="H12" s="741"/>
      <c r="I12" s="742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256"/>
      <c r="E13" s="256"/>
      <c r="F13" s="256"/>
      <c r="G13" s="256"/>
      <c r="H13" s="256"/>
      <c r="I13" s="406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405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5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0"/>
      <c r="H16" s="621"/>
      <c r="I16" s="622"/>
      <c r="J16" s="621"/>
      <c r="K16" s="620"/>
      <c r="L16" s="620"/>
      <c r="M16" s="620"/>
      <c r="N16" s="620"/>
      <c r="O16" s="622"/>
    </row>
    <row r="17" spans="1:15" ht="26.25" thickBot="1">
      <c r="A17" s="178"/>
      <c r="B17" s="280" t="s">
        <v>67</v>
      </c>
      <c r="C17" s="289" t="s">
        <v>317</v>
      </c>
      <c r="D17" s="677">
        <f>+D18+D22+D25+D26</f>
        <v>0</v>
      </c>
      <c r="E17" s="683">
        <f aca="true" t="shared" si="2" ref="E17:O17">+E18+E22+E25+E26</f>
        <v>0</v>
      </c>
      <c r="F17" s="683">
        <f t="shared" si="2"/>
        <v>0</v>
      </c>
      <c r="G17" s="697">
        <f t="shared" si="2"/>
        <v>0</v>
      </c>
      <c r="H17" s="678">
        <f t="shared" si="2"/>
        <v>0</v>
      </c>
      <c r="I17" s="690">
        <f t="shared" si="2"/>
        <v>0</v>
      </c>
      <c r="J17" s="677">
        <f t="shared" si="2"/>
        <v>0</v>
      </c>
      <c r="K17" s="678">
        <f t="shared" si="2"/>
        <v>0</v>
      </c>
      <c r="L17" s="678">
        <f t="shared" si="2"/>
        <v>0</v>
      </c>
      <c r="M17" s="678">
        <f t="shared" si="2"/>
        <v>0</v>
      </c>
      <c r="N17" s="678">
        <f t="shared" si="2"/>
        <v>0</v>
      </c>
      <c r="O17" s="690">
        <f t="shared" si="2"/>
        <v>0</v>
      </c>
    </row>
    <row r="18" spans="1:15" ht="15.75" thickBot="1">
      <c r="A18" s="178"/>
      <c r="B18" s="281" t="s">
        <v>43</v>
      </c>
      <c r="C18" s="241" t="s">
        <v>179</v>
      </c>
      <c r="D18" s="571">
        <f>+D19+D20+D21</f>
        <v>0</v>
      </c>
      <c r="E18" s="571">
        <f aca="true" t="shared" si="3" ref="E18:O18">+E19+E20+E21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 t="shared" si="3"/>
        <v>0</v>
      </c>
      <c r="L18" s="571">
        <f t="shared" si="3"/>
        <v>0</v>
      </c>
      <c r="M18" s="571">
        <f t="shared" si="3"/>
        <v>0</v>
      </c>
      <c r="N18" s="571">
        <f t="shared" si="3"/>
        <v>0</v>
      </c>
      <c r="O18" s="572">
        <f t="shared" si="3"/>
        <v>0</v>
      </c>
    </row>
    <row r="19" spans="1:15" ht="15">
      <c r="A19" s="178"/>
      <c r="B19" s="284" t="s">
        <v>44</v>
      </c>
      <c r="C19" s="369" t="s">
        <v>243</v>
      </c>
      <c r="D19" s="256"/>
      <c r="E19" s="256"/>
      <c r="F19" s="687"/>
      <c r="G19" s="256"/>
      <c r="H19" s="256"/>
      <c r="I19" s="257"/>
      <c r="J19" s="256"/>
      <c r="K19" s="256"/>
      <c r="L19" s="687"/>
      <c r="M19" s="256"/>
      <c r="N19" s="256"/>
      <c r="O19" s="257"/>
    </row>
    <row r="20" spans="1:15" ht="15">
      <c r="A20" s="178"/>
      <c r="B20" s="284" t="s">
        <v>47</v>
      </c>
      <c r="C20" s="265" t="s">
        <v>242</v>
      </c>
      <c r="D20" s="256"/>
      <c r="E20" s="256"/>
      <c r="F20" s="255"/>
      <c r="G20" s="256"/>
      <c r="H20" s="256"/>
      <c r="I20" s="257"/>
      <c r="J20" s="256"/>
      <c r="K20" s="256"/>
      <c r="L20" s="255"/>
      <c r="M20" s="256"/>
      <c r="N20" s="256"/>
      <c r="O20" s="257"/>
    </row>
    <row r="21" spans="1:15" ht="15.75" thickBot="1">
      <c r="A21" s="178"/>
      <c r="B21" s="284" t="s">
        <v>50</v>
      </c>
      <c r="C21" s="246" t="s">
        <v>240</v>
      </c>
      <c r="D21" s="256"/>
      <c r="E21" s="256"/>
      <c r="F21" s="688"/>
      <c r="G21" s="256"/>
      <c r="H21" s="256"/>
      <c r="I21" s="405"/>
      <c r="J21" s="256"/>
      <c r="K21" s="256"/>
      <c r="L21" s="688"/>
      <c r="M21" s="256"/>
      <c r="N21" s="256"/>
      <c r="O21" s="257"/>
    </row>
    <row r="22" spans="1:15" ht="15.75" thickBot="1">
      <c r="A22" s="178"/>
      <c r="B22" s="281" t="s">
        <v>53</v>
      </c>
      <c r="C22" s="241" t="s">
        <v>180</v>
      </c>
      <c r="D22" s="243">
        <f>+D23+D24</f>
        <v>0</v>
      </c>
      <c r="E22" s="243">
        <f aca="true" t="shared" si="4" ref="E22:O22">+E23+E24</f>
        <v>0</v>
      </c>
      <c r="F22" s="243">
        <f t="shared" si="4"/>
        <v>0</v>
      </c>
      <c r="G22" s="243">
        <f t="shared" si="4"/>
        <v>0</v>
      </c>
      <c r="H22" s="243">
        <f t="shared" si="4"/>
        <v>0</v>
      </c>
      <c r="I22" s="244">
        <f t="shared" si="4"/>
        <v>0</v>
      </c>
      <c r="J22" s="242">
        <f t="shared" si="4"/>
        <v>0</v>
      </c>
      <c r="K22" s="243">
        <f t="shared" si="4"/>
        <v>0</v>
      </c>
      <c r="L22" s="243">
        <f t="shared" si="4"/>
        <v>0</v>
      </c>
      <c r="M22" s="243">
        <f t="shared" si="4"/>
        <v>0</v>
      </c>
      <c r="N22" s="243">
        <f t="shared" si="4"/>
        <v>0</v>
      </c>
      <c r="O22" s="244">
        <f t="shared" si="4"/>
        <v>0</v>
      </c>
    </row>
    <row r="23" spans="1:15" ht="15">
      <c r="A23" s="178"/>
      <c r="B23" s="285" t="s">
        <v>96</v>
      </c>
      <c r="C23" s="624" t="s">
        <v>297</v>
      </c>
      <c r="D23" s="264"/>
      <c r="E23" s="264"/>
      <c r="F23" s="264"/>
      <c r="G23" s="264"/>
      <c r="H23" s="264"/>
      <c r="I23" s="500"/>
      <c r="J23" s="691"/>
      <c r="K23" s="264"/>
      <c r="L23" s="264"/>
      <c r="M23" s="264"/>
      <c r="N23" s="264"/>
      <c r="O23" s="500"/>
    </row>
    <row r="24" spans="1:15" ht="15.75" thickBot="1">
      <c r="A24" s="178"/>
      <c r="B24" s="284" t="s">
        <v>141</v>
      </c>
      <c r="C24" s="624" t="s">
        <v>297</v>
      </c>
      <c r="D24" s="267"/>
      <c r="E24" s="267"/>
      <c r="F24" s="267"/>
      <c r="G24" s="267"/>
      <c r="H24" s="267"/>
      <c r="I24" s="547"/>
      <c r="J24" s="266"/>
      <c r="K24" s="267"/>
      <c r="L24" s="267"/>
      <c r="M24" s="267"/>
      <c r="N24" s="267"/>
      <c r="O24" s="547"/>
    </row>
    <row r="25" spans="1:15" ht="15.75" thickBot="1">
      <c r="A25" s="178"/>
      <c r="B25" s="281" t="s">
        <v>54</v>
      </c>
      <c r="C25" s="241" t="s">
        <v>294</v>
      </c>
      <c r="D25" s="620"/>
      <c r="E25" s="620"/>
      <c r="F25" s="620"/>
      <c r="G25" s="620"/>
      <c r="H25" s="620"/>
      <c r="I25" s="622"/>
      <c r="J25" s="621"/>
      <c r="K25" s="620"/>
      <c r="L25" s="620"/>
      <c r="M25" s="620"/>
      <c r="N25" s="620"/>
      <c r="O25" s="622"/>
    </row>
    <row r="26" spans="1:15" ht="15">
      <c r="A26" s="178"/>
      <c r="B26" s="532" t="s">
        <v>55</v>
      </c>
      <c r="C26" s="533" t="s">
        <v>293</v>
      </c>
      <c r="D26" s="402"/>
      <c r="E26" s="402"/>
      <c r="F26" s="402"/>
      <c r="G26" s="402"/>
      <c r="H26" s="402"/>
      <c r="I26" s="403"/>
      <c r="J26" s="692"/>
      <c r="K26" s="402"/>
      <c r="L26" s="402"/>
      <c r="M26" s="402"/>
      <c r="N26" s="402"/>
      <c r="O26" s="403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1" max="1" width="1.421875" style="162" customWidth="1"/>
    <col min="2" max="2" width="5.421875" style="162" customWidth="1"/>
    <col min="3" max="3" width="43.140625" style="162" customWidth="1"/>
    <col min="4" max="15" width="7.7109375" style="162" customWidth="1"/>
    <col min="16" max="16" width="4.140625" style="162" customWidth="1"/>
    <col min="17" max="16384" width="9.140625" style="162" customWidth="1"/>
  </cols>
  <sheetData>
    <row r="1" spans="1:16" ht="15" customHeight="1">
      <c r="A1" s="212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69"/>
    </row>
    <row r="2" spans="2:16" ht="15" customHeight="1">
      <c r="B2" s="212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69"/>
    </row>
    <row r="3" spans="2:16" ht="15" customHeight="1">
      <c r="B3" s="166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2:16" ht="15" customHeight="1">
      <c r="B4" s="172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5" customHeight="1">
      <c r="B5" s="28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  <c r="P5" s="202"/>
    </row>
    <row r="7" spans="2:15" ht="16.5">
      <c r="B7" s="942" t="str">
        <f>+CONCATENATE("Табела ГТ-16-2.6 Збир прекинутих уговорених прекидних дневних капацитета за "," ",'Naslovna strana'!E15,".годину")</f>
        <v>Табела ГТ-16-2.6 Збир прекинутих уговорених прекидних дневних капацитета за  .годину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232" t="s">
        <v>289</v>
      </c>
    </row>
    <row r="8" spans="2:15" ht="15">
      <c r="B8" s="271" t="s">
        <v>177</v>
      </c>
      <c r="C8" s="272"/>
      <c r="D8" s="273" t="s">
        <v>122</v>
      </c>
      <c r="E8" s="274" t="s">
        <v>123</v>
      </c>
      <c r="F8" s="275" t="s">
        <v>124</v>
      </c>
      <c r="G8" s="275" t="s">
        <v>125</v>
      </c>
      <c r="H8" s="274" t="s">
        <v>126</v>
      </c>
      <c r="I8" s="685" t="s">
        <v>127</v>
      </c>
      <c r="J8" s="276" t="s">
        <v>128</v>
      </c>
      <c r="K8" s="274" t="s">
        <v>129</v>
      </c>
      <c r="L8" s="277" t="s">
        <v>130</v>
      </c>
      <c r="M8" s="275" t="s">
        <v>131</v>
      </c>
      <c r="N8" s="278" t="s">
        <v>132</v>
      </c>
      <c r="O8" s="279" t="s">
        <v>133</v>
      </c>
    </row>
    <row r="9" spans="2:15" ht="26.25" thickBot="1">
      <c r="B9" s="233" t="s">
        <v>114</v>
      </c>
      <c r="C9" s="289" t="s">
        <v>323</v>
      </c>
      <c r="D9" s="235">
        <f aca="true" t="shared" si="0" ref="D9:O9">+D10+D11+D12</f>
        <v>0</v>
      </c>
      <c r="E9" s="236">
        <f t="shared" si="0"/>
        <v>0</v>
      </c>
      <c r="F9" s="236">
        <f t="shared" si="0"/>
        <v>0</v>
      </c>
      <c r="G9" s="236">
        <f t="shared" si="0"/>
        <v>0</v>
      </c>
      <c r="H9" s="236">
        <f t="shared" si="0"/>
        <v>0</v>
      </c>
      <c r="I9" s="700">
        <f t="shared" si="0"/>
        <v>0</v>
      </c>
      <c r="J9" s="237">
        <f t="shared" si="0"/>
        <v>0</v>
      </c>
      <c r="K9" s="238">
        <f t="shared" si="0"/>
        <v>0</v>
      </c>
      <c r="L9" s="238">
        <f t="shared" si="0"/>
        <v>0</v>
      </c>
      <c r="M9" s="236">
        <f t="shared" si="0"/>
        <v>0</v>
      </c>
      <c r="N9" s="237">
        <f t="shared" si="0"/>
        <v>0</v>
      </c>
      <c r="O9" s="239">
        <f t="shared" si="0"/>
        <v>0</v>
      </c>
    </row>
    <row r="10" spans="2:15" ht="15.75" thickBot="1">
      <c r="B10" s="240" t="s">
        <v>30</v>
      </c>
      <c r="C10" s="241" t="s">
        <v>742</v>
      </c>
      <c r="D10" s="247"/>
      <c r="E10" s="247"/>
      <c r="F10" s="247"/>
      <c r="G10" s="247"/>
      <c r="H10" s="247"/>
      <c r="I10" s="538"/>
      <c r="J10" s="247"/>
      <c r="K10" s="247"/>
      <c r="L10" s="247"/>
      <c r="M10" s="247"/>
      <c r="N10" s="247"/>
      <c r="O10" s="290"/>
    </row>
    <row r="11" spans="2:15" ht="15.75" thickBot="1">
      <c r="B11" s="240" t="s">
        <v>65</v>
      </c>
      <c r="C11" s="241" t="s">
        <v>166</v>
      </c>
      <c r="D11" s="247"/>
      <c r="E11" s="247"/>
      <c r="F11" s="247"/>
      <c r="G11" s="247"/>
      <c r="H11" s="247"/>
      <c r="I11" s="538"/>
      <c r="J11" s="247"/>
      <c r="K11" s="247"/>
      <c r="L11" s="247"/>
      <c r="M11" s="247"/>
      <c r="N11" s="247"/>
      <c r="O11" s="290"/>
    </row>
    <row r="12" spans="2:15" ht="15.75" thickBot="1">
      <c r="B12" s="240" t="s">
        <v>66</v>
      </c>
      <c r="C12" s="241" t="s">
        <v>167</v>
      </c>
      <c r="D12" s="672"/>
      <c r="E12" s="315"/>
      <c r="F12" s="315"/>
      <c r="G12" s="315"/>
      <c r="H12" s="315"/>
      <c r="I12" s="530"/>
      <c r="J12" s="315"/>
      <c r="K12" s="315"/>
      <c r="L12" s="315"/>
      <c r="M12" s="315"/>
      <c r="N12" s="315"/>
      <c r="O12" s="530"/>
    </row>
    <row r="13" spans="2:15" ht="26.25" thickBot="1">
      <c r="B13" s="233" t="s">
        <v>67</v>
      </c>
      <c r="C13" s="289" t="s">
        <v>322</v>
      </c>
      <c r="D13" s="670">
        <f>D14+D18+D19</f>
        <v>0</v>
      </c>
      <c r="E13" s="670">
        <f aca="true" t="shared" si="1" ref="E13:O13">E14+E18+E19</f>
        <v>0</v>
      </c>
      <c r="F13" s="670">
        <f t="shared" si="1"/>
        <v>0</v>
      </c>
      <c r="G13" s="670">
        <f t="shared" si="1"/>
        <v>0</v>
      </c>
      <c r="H13" s="670">
        <f t="shared" si="1"/>
        <v>0</v>
      </c>
      <c r="I13" s="671">
        <f t="shared" si="1"/>
        <v>0</v>
      </c>
      <c r="J13" s="670">
        <f t="shared" si="1"/>
        <v>0</v>
      </c>
      <c r="K13" s="670">
        <f t="shared" si="1"/>
        <v>0</v>
      </c>
      <c r="L13" s="670">
        <f t="shared" si="1"/>
        <v>0</v>
      </c>
      <c r="M13" s="670">
        <f t="shared" si="1"/>
        <v>0</v>
      </c>
      <c r="N13" s="670">
        <f t="shared" si="1"/>
        <v>0</v>
      </c>
      <c r="O13" s="671">
        <f t="shared" si="1"/>
        <v>0</v>
      </c>
    </row>
    <row r="14" spans="2:15" ht="15.75" thickBot="1">
      <c r="B14" s="240" t="s">
        <v>43</v>
      </c>
      <c r="C14" s="241" t="s">
        <v>175</v>
      </c>
      <c r="D14" s="242">
        <f>+D15+D16+D17</f>
        <v>0</v>
      </c>
      <c r="E14" s="242">
        <f aca="true" t="shared" si="2" ref="E14:O14">+E15+E16+E17</f>
        <v>0</v>
      </c>
      <c r="F14" s="242">
        <f t="shared" si="2"/>
        <v>0</v>
      </c>
      <c r="G14" s="242">
        <f t="shared" si="2"/>
        <v>0</v>
      </c>
      <c r="H14" s="242">
        <f t="shared" si="2"/>
        <v>0</v>
      </c>
      <c r="I14" s="244">
        <f t="shared" si="2"/>
        <v>0</v>
      </c>
      <c r="J14" s="242">
        <f t="shared" si="2"/>
        <v>0</v>
      </c>
      <c r="K14" s="242">
        <f t="shared" si="2"/>
        <v>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4">
        <f t="shared" si="2"/>
        <v>0</v>
      </c>
    </row>
    <row r="15" spans="2:15" ht="15">
      <c r="B15" s="253" t="s">
        <v>169</v>
      </c>
      <c r="C15" s="369" t="s">
        <v>243</v>
      </c>
      <c r="D15" s="256"/>
      <c r="E15" s="256"/>
      <c r="F15" s="256"/>
      <c r="G15" s="256"/>
      <c r="H15" s="256"/>
      <c r="I15" s="406"/>
      <c r="J15" s="256"/>
      <c r="K15" s="256"/>
      <c r="L15" s="256"/>
      <c r="M15" s="256"/>
      <c r="N15" s="256"/>
      <c r="O15" s="406"/>
    </row>
    <row r="16" spans="2:15" ht="15">
      <c r="B16" s="253" t="s">
        <v>47</v>
      </c>
      <c r="C16" s="246" t="s">
        <v>242</v>
      </c>
      <c r="D16" s="256"/>
      <c r="E16" s="256"/>
      <c r="F16" s="256"/>
      <c r="G16" s="256"/>
      <c r="H16" s="256"/>
      <c r="I16" s="406"/>
      <c r="J16" s="256"/>
      <c r="K16" s="256"/>
      <c r="L16" s="256"/>
      <c r="M16" s="256"/>
      <c r="N16" s="256"/>
      <c r="O16" s="406"/>
    </row>
    <row r="17" spans="2:15" ht="15.75" thickBot="1">
      <c r="B17" s="253" t="s">
        <v>50</v>
      </c>
      <c r="C17" s="246" t="s">
        <v>240</v>
      </c>
      <c r="D17" s="256"/>
      <c r="E17" s="256"/>
      <c r="F17" s="256"/>
      <c r="G17" s="256"/>
      <c r="H17" s="256"/>
      <c r="I17" s="406"/>
      <c r="J17" s="256"/>
      <c r="K17" s="256"/>
      <c r="L17" s="256"/>
      <c r="M17" s="256"/>
      <c r="N17" s="256"/>
      <c r="O17" s="406"/>
    </row>
    <row r="18" spans="2:15" ht="15.75" thickBot="1">
      <c r="B18" s="240" t="s">
        <v>53</v>
      </c>
      <c r="C18" s="241" t="s">
        <v>309</v>
      </c>
      <c r="D18" s="264"/>
      <c r="E18" s="264"/>
      <c r="F18" s="264"/>
      <c r="G18" s="264"/>
      <c r="H18" s="264"/>
      <c r="I18" s="500"/>
      <c r="J18" s="691"/>
      <c r="K18" s="264"/>
      <c r="L18" s="264"/>
      <c r="M18" s="264"/>
      <c r="N18" s="264"/>
      <c r="O18" s="500"/>
    </row>
    <row r="19" spans="2:15" ht="15.75" thickBot="1">
      <c r="B19" s="240" t="s">
        <v>54</v>
      </c>
      <c r="C19" s="241" t="s">
        <v>176</v>
      </c>
      <c r="D19" s="653"/>
      <c r="E19" s="654"/>
      <c r="F19" s="654"/>
      <c r="G19" s="654"/>
      <c r="H19" s="654"/>
      <c r="I19" s="655"/>
      <c r="J19" s="699"/>
      <c r="K19" s="654"/>
      <c r="L19" s="654"/>
      <c r="M19" s="654"/>
      <c r="N19" s="654"/>
      <c r="O19" s="655"/>
    </row>
  </sheetData>
  <sheetProtection/>
  <mergeCells count="1">
    <mergeCell ref="B7:N7"/>
  </mergeCells>
  <printOptions/>
  <pageMargins left="0.2" right="0.2" top="0.25" bottom="0.25" header="0.3" footer="0.3"/>
  <pageSetup horizontalDpi="600" verticalDpi="600" orientation="landscape" paperSize="9" r:id="rId1"/>
  <ignoredErrors>
    <ignoredError sqref="B9:B10 B11 B12 B13:B14 B18:B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2.57421875" style="162" customWidth="1"/>
    <col min="2" max="2" width="5.421875" style="162" customWidth="1"/>
    <col min="3" max="3" width="43.140625" style="162" customWidth="1"/>
    <col min="4" max="15" width="7.7109375" style="162" customWidth="1"/>
    <col min="16" max="16" width="4.140625" style="162" customWidth="1"/>
    <col min="17" max="16384" width="9.140625" style="162" customWidth="1"/>
  </cols>
  <sheetData>
    <row r="1" spans="1:16" ht="15">
      <c r="A1" s="212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69"/>
    </row>
    <row r="2" spans="2:16" ht="15">
      <c r="B2" s="212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69"/>
    </row>
    <row r="3" spans="2:16" ht="15">
      <c r="B3" s="166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2:16" ht="15">
      <c r="B4" s="172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5">
      <c r="B5" s="28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  <c r="P5" s="202"/>
    </row>
    <row r="6" spans="2:16" ht="15">
      <c r="B6" s="287"/>
      <c r="C6" s="202"/>
      <c r="D6" s="225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  <c r="P6" s="202"/>
    </row>
    <row r="8" spans="2:15" ht="16.5">
      <c r="B8" s="228"/>
      <c r="C8" s="943" t="str">
        <f>+CONCATENATE("Табела ГТ-16-2.7 Збир прекинутих непрекидних капацитета за сваки дан више од дозвољеног за "," ",'Naslovna strana'!E15,".годину")</f>
        <v>Табела ГТ-16-2.7 Збир прекинутих непрекидних капацитета за сваки дан више од дозвољеног за  .годину</v>
      </c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232" t="s">
        <v>289</v>
      </c>
    </row>
    <row r="9" spans="2:15" ht="15">
      <c r="B9" s="271" t="s">
        <v>177</v>
      </c>
      <c r="C9" s="272"/>
      <c r="D9" s="273" t="s">
        <v>122</v>
      </c>
      <c r="E9" s="274" t="s">
        <v>123</v>
      </c>
      <c r="F9" s="275" t="s">
        <v>124</v>
      </c>
      <c r="G9" s="275" t="s">
        <v>125</v>
      </c>
      <c r="H9" s="274" t="s">
        <v>126</v>
      </c>
      <c r="I9" s="685" t="s">
        <v>127</v>
      </c>
      <c r="J9" s="276" t="s">
        <v>128</v>
      </c>
      <c r="K9" s="274" t="s">
        <v>129</v>
      </c>
      <c r="L9" s="277" t="s">
        <v>130</v>
      </c>
      <c r="M9" s="275" t="s">
        <v>131</v>
      </c>
      <c r="N9" s="278" t="s">
        <v>132</v>
      </c>
      <c r="O9" s="544" t="s">
        <v>133</v>
      </c>
    </row>
    <row r="10" spans="2:15" ht="25.5">
      <c r="B10" s="291" t="s">
        <v>114</v>
      </c>
      <c r="C10" s="292" t="s">
        <v>183</v>
      </c>
      <c r="D10" s="293">
        <f>+D11+D12+D13</f>
        <v>0</v>
      </c>
      <c r="E10" s="294">
        <f aca="true" t="shared" si="0" ref="E10:O10">+E11+E12+E13</f>
        <v>0</v>
      </c>
      <c r="F10" s="294">
        <f t="shared" si="0"/>
        <v>0</v>
      </c>
      <c r="G10" s="294">
        <f t="shared" si="0"/>
        <v>0</v>
      </c>
      <c r="H10" s="294">
        <f t="shared" si="0"/>
        <v>0</v>
      </c>
      <c r="I10" s="297">
        <f t="shared" si="0"/>
        <v>0</v>
      </c>
      <c r="J10" s="296">
        <f t="shared" si="0"/>
        <v>0</v>
      </c>
      <c r="K10" s="295">
        <f t="shared" si="0"/>
        <v>0</v>
      </c>
      <c r="L10" s="295">
        <f t="shared" si="0"/>
        <v>0</v>
      </c>
      <c r="M10" s="294">
        <f t="shared" si="0"/>
        <v>0</v>
      </c>
      <c r="N10" s="296">
        <f>+N11+N12+N13</f>
        <v>0</v>
      </c>
      <c r="O10" s="297">
        <f t="shared" si="0"/>
        <v>0</v>
      </c>
    </row>
    <row r="11" spans="1:15" ht="25.5">
      <c r="A11" s="178"/>
      <c r="B11" s="548" t="s">
        <v>30</v>
      </c>
      <c r="C11" s="298" t="s">
        <v>185</v>
      </c>
      <c r="D11" s="299"/>
      <c r="E11" s="299"/>
      <c r="F11" s="299"/>
      <c r="G11" s="299"/>
      <c r="H11" s="299"/>
      <c r="I11" s="300"/>
      <c r="J11" s="299"/>
      <c r="K11" s="299"/>
      <c r="L11" s="299"/>
      <c r="M11" s="299"/>
      <c r="N11" s="299"/>
      <c r="O11" s="300"/>
    </row>
    <row r="12" spans="1:15" ht="25.5">
      <c r="A12" s="178"/>
      <c r="B12" s="312" t="s">
        <v>65</v>
      </c>
      <c r="C12" s="301" t="s">
        <v>186</v>
      </c>
      <c r="D12" s="266"/>
      <c r="E12" s="266"/>
      <c r="F12" s="266"/>
      <c r="G12" s="266"/>
      <c r="H12" s="266"/>
      <c r="I12" s="547"/>
      <c r="J12" s="266"/>
      <c r="K12" s="266"/>
      <c r="L12" s="266"/>
      <c r="M12" s="266"/>
      <c r="N12" s="266"/>
      <c r="O12" s="547"/>
    </row>
    <row r="13" spans="2:15" ht="25.5">
      <c r="B13" s="302" t="s">
        <v>66</v>
      </c>
      <c r="C13" s="303" t="s">
        <v>187</v>
      </c>
      <c r="D13" s="304"/>
      <c r="E13" s="304"/>
      <c r="F13" s="304"/>
      <c r="G13" s="304"/>
      <c r="H13" s="304"/>
      <c r="I13" s="701"/>
      <c r="J13" s="304"/>
      <c r="K13" s="304"/>
      <c r="L13" s="304"/>
      <c r="M13" s="304"/>
      <c r="N13" s="304"/>
      <c r="O13" s="649"/>
    </row>
    <row r="14" spans="2:15" ht="25.5">
      <c r="B14" s="291" t="s">
        <v>67</v>
      </c>
      <c r="C14" s="292" t="s">
        <v>184</v>
      </c>
      <c r="D14" s="305">
        <f>D15+D19+D20</f>
        <v>0</v>
      </c>
      <c r="E14" s="305">
        <f aca="true" t="shared" si="1" ref="E14:O14">E15+E19+E20</f>
        <v>0</v>
      </c>
      <c r="F14" s="305">
        <f t="shared" si="1"/>
        <v>0</v>
      </c>
      <c r="G14" s="305">
        <f t="shared" si="1"/>
        <v>0</v>
      </c>
      <c r="H14" s="305">
        <f t="shared" si="1"/>
        <v>0</v>
      </c>
      <c r="I14" s="306">
        <f t="shared" si="1"/>
        <v>0</v>
      </c>
      <c r="J14" s="305">
        <f t="shared" si="1"/>
        <v>0</v>
      </c>
      <c r="K14" s="305">
        <f t="shared" si="1"/>
        <v>0</v>
      </c>
      <c r="L14" s="305">
        <f t="shared" si="1"/>
        <v>0</v>
      </c>
      <c r="M14" s="305">
        <f t="shared" si="1"/>
        <v>0</v>
      </c>
      <c r="N14" s="305">
        <f t="shared" si="1"/>
        <v>0</v>
      </c>
      <c r="O14" s="306">
        <f t="shared" si="1"/>
        <v>0</v>
      </c>
    </row>
    <row r="15" spans="2:15" ht="25.5">
      <c r="B15" s="307" t="s">
        <v>43</v>
      </c>
      <c r="C15" s="308" t="s">
        <v>188</v>
      </c>
      <c r="D15" s="309">
        <f>+D16+D17+D18</f>
        <v>0</v>
      </c>
      <c r="E15" s="309">
        <f aca="true" t="shared" si="2" ref="E15:O15">+E16+E17+E18</f>
        <v>0</v>
      </c>
      <c r="F15" s="309">
        <f t="shared" si="2"/>
        <v>0</v>
      </c>
      <c r="G15" s="309">
        <f t="shared" si="2"/>
        <v>0</v>
      </c>
      <c r="H15" s="309">
        <f t="shared" si="2"/>
        <v>0</v>
      </c>
      <c r="I15" s="549">
        <f t="shared" si="2"/>
        <v>0</v>
      </c>
      <c r="J15" s="309">
        <f t="shared" si="2"/>
        <v>0</v>
      </c>
      <c r="K15" s="309">
        <f t="shared" si="2"/>
        <v>0</v>
      </c>
      <c r="L15" s="309">
        <f t="shared" si="2"/>
        <v>0</v>
      </c>
      <c r="M15" s="309">
        <f t="shared" si="2"/>
        <v>0</v>
      </c>
      <c r="N15" s="309">
        <f t="shared" si="2"/>
        <v>0</v>
      </c>
      <c r="O15" s="549">
        <f t="shared" si="2"/>
        <v>0</v>
      </c>
    </row>
    <row r="16" spans="2:15" ht="15">
      <c r="B16" s="245" t="s">
        <v>44</v>
      </c>
      <c r="C16" s="369" t="s">
        <v>243</v>
      </c>
      <c r="D16" s="256"/>
      <c r="E16" s="256"/>
      <c r="F16" s="256"/>
      <c r="G16" s="256"/>
      <c r="H16" s="256"/>
      <c r="I16" s="406"/>
      <c r="J16" s="256"/>
      <c r="K16" s="256"/>
      <c r="L16" s="256"/>
      <c r="M16" s="256"/>
      <c r="N16" s="256"/>
      <c r="O16" s="406"/>
    </row>
    <row r="17" spans="2:15" ht="15">
      <c r="B17" s="253" t="s">
        <v>47</v>
      </c>
      <c r="C17" s="246" t="s">
        <v>242</v>
      </c>
      <c r="D17" s="256"/>
      <c r="E17" s="256"/>
      <c r="F17" s="256"/>
      <c r="G17" s="256"/>
      <c r="H17" s="777"/>
      <c r="I17" s="781"/>
      <c r="J17" s="256"/>
      <c r="K17" s="256"/>
      <c r="L17" s="256"/>
      <c r="M17" s="256"/>
      <c r="N17" s="256"/>
      <c r="O17" s="406"/>
    </row>
    <row r="18" spans="2:15" ht="15">
      <c r="B18" s="248" t="s">
        <v>51</v>
      </c>
      <c r="C18" s="246" t="s">
        <v>240</v>
      </c>
      <c r="D18" s="256"/>
      <c r="E18" s="256"/>
      <c r="F18" s="256"/>
      <c r="G18" s="256"/>
      <c r="H18" s="256"/>
      <c r="I18" s="406"/>
      <c r="J18" s="256"/>
      <c r="K18" s="256"/>
      <c r="L18" s="256"/>
      <c r="M18" s="256"/>
      <c r="N18" s="256"/>
      <c r="O18" s="406"/>
    </row>
    <row r="19" spans="2:15" ht="25.5">
      <c r="B19" s="307" t="s">
        <v>53</v>
      </c>
      <c r="C19" s="310" t="s">
        <v>189</v>
      </c>
      <c r="D19" s="311"/>
      <c r="E19" s="311"/>
      <c r="F19" s="311"/>
      <c r="G19" s="311"/>
      <c r="H19" s="311"/>
      <c r="I19" s="576"/>
      <c r="J19" s="311"/>
      <c r="K19" s="311"/>
      <c r="L19" s="311"/>
      <c r="M19" s="311"/>
      <c r="N19" s="311"/>
      <c r="O19" s="576"/>
    </row>
    <row r="20" spans="2:15" ht="25.5">
      <c r="B20" s="307" t="s">
        <v>54</v>
      </c>
      <c r="C20" s="310" t="s">
        <v>308</v>
      </c>
      <c r="D20" s="311"/>
      <c r="E20" s="311"/>
      <c r="F20" s="311"/>
      <c r="G20" s="311"/>
      <c r="H20" s="311"/>
      <c r="I20" s="576"/>
      <c r="J20" s="311"/>
      <c r="K20" s="311"/>
      <c r="L20" s="311"/>
      <c r="M20" s="311"/>
      <c r="N20" s="311"/>
      <c r="O20" s="576"/>
    </row>
  </sheetData>
  <sheetProtection/>
  <mergeCells count="1">
    <mergeCell ref="C8:N8"/>
  </mergeCells>
  <printOptions/>
  <pageMargins left="0.2" right="0.2" top="0.25" bottom="0.25" header="0.3" footer="0.3"/>
  <pageSetup horizontalDpi="600" verticalDpi="600" orientation="landscape" paperSize="9" r:id="rId1"/>
  <ignoredErrors>
    <ignoredError sqref="B10:B17 B19:B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zoomScalePageLayoutView="0" workbookViewId="0" topLeftCell="A1">
      <selection activeCell="G22" sqref="G22"/>
    </sheetView>
  </sheetViews>
  <sheetFormatPr defaultColWidth="9.140625" defaultRowHeight="15"/>
  <cols>
    <col min="1" max="1" width="0.71875" style="162" customWidth="1"/>
    <col min="2" max="2" width="5.140625" style="162" customWidth="1"/>
    <col min="3" max="3" width="47.140625" style="162" customWidth="1"/>
    <col min="4" max="15" width="7.57421875" style="162" customWidth="1"/>
    <col min="16" max="16" width="9.140625" style="432" customWidth="1"/>
    <col min="17" max="16384" width="9.140625" style="162" customWidth="1"/>
  </cols>
  <sheetData>
    <row r="1" spans="1:15" ht="15" customHeight="1">
      <c r="A1" s="212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5" customHeight="1">
      <c r="A2" s="212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5" customHeight="1">
      <c r="B3" s="166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5" customHeight="1">
      <c r="B4" s="172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5" customHeight="1">
      <c r="B5" s="28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7" spans="2:15" ht="16.5">
      <c r="B7" s="228"/>
      <c r="C7" s="943" t="str">
        <f>+CONCATENATE("Табела ГТ-16-2.8 Уговорени годишњи, месечни и дневни повратни капацитети за "," ",'Naslovna strana'!E15,".годину")</f>
        <v>Табела ГТ-16-2.8 Уговорени годишњи, месечни и дневни повратни капацитети за  .годину</v>
      </c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232" t="s">
        <v>289</v>
      </c>
    </row>
    <row r="8" spans="2:15" ht="15.75" thickBot="1">
      <c r="B8" s="486" t="s">
        <v>177</v>
      </c>
      <c r="C8" s="487"/>
      <c r="D8" s="488" t="s">
        <v>122</v>
      </c>
      <c r="E8" s="489" t="s">
        <v>123</v>
      </c>
      <c r="F8" s="490" t="s">
        <v>124</v>
      </c>
      <c r="G8" s="490" t="s">
        <v>125</v>
      </c>
      <c r="H8" s="489" t="s">
        <v>126</v>
      </c>
      <c r="I8" s="693" t="s">
        <v>127</v>
      </c>
      <c r="J8" s="491" t="s">
        <v>128</v>
      </c>
      <c r="K8" s="489" t="s">
        <v>129</v>
      </c>
      <c r="L8" s="492" t="s">
        <v>130</v>
      </c>
      <c r="M8" s="490" t="s">
        <v>131</v>
      </c>
      <c r="N8" s="493" t="s">
        <v>132</v>
      </c>
      <c r="O8" s="498" t="s">
        <v>133</v>
      </c>
    </row>
    <row r="9" spans="2:15" ht="15.75" thickBot="1">
      <c r="B9" s="481" t="s">
        <v>114</v>
      </c>
      <c r="C9" s="485" t="s">
        <v>259</v>
      </c>
      <c r="D9" s="579">
        <f>+D10+D15+D20</f>
        <v>0</v>
      </c>
      <c r="E9" s="580">
        <f aca="true" t="shared" si="0" ref="E9:O9">+E10+E15+E20</f>
        <v>0</v>
      </c>
      <c r="F9" s="580">
        <f t="shared" si="0"/>
        <v>0</v>
      </c>
      <c r="G9" s="580">
        <f t="shared" si="0"/>
        <v>0</v>
      </c>
      <c r="H9" s="580">
        <f t="shared" si="0"/>
        <v>0</v>
      </c>
      <c r="I9" s="703">
        <f t="shared" si="0"/>
        <v>0</v>
      </c>
      <c r="J9" s="581">
        <f t="shared" si="0"/>
        <v>0</v>
      </c>
      <c r="K9" s="582">
        <f t="shared" si="0"/>
        <v>0</v>
      </c>
      <c r="L9" s="582">
        <f t="shared" si="0"/>
        <v>0</v>
      </c>
      <c r="M9" s="580">
        <f t="shared" si="0"/>
        <v>0</v>
      </c>
      <c r="N9" s="581">
        <f t="shared" si="0"/>
        <v>0</v>
      </c>
      <c r="O9" s="673">
        <f t="shared" si="0"/>
        <v>0</v>
      </c>
    </row>
    <row r="10" spans="2:15" ht="15.75" thickBot="1">
      <c r="B10" s="240" t="s">
        <v>30</v>
      </c>
      <c r="C10" s="241" t="s">
        <v>165</v>
      </c>
      <c r="D10" s="584">
        <f>+D11+D12+D13+D14</f>
        <v>0</v>
      </c>
      <c r="E10" s="568">
        <f>+E11+E12+E13+E14</f>
        <v>0</v>
      </c>
      <c r="F10" s="568">
        <f aca="true" t="shared" si="1" ref="F10:O10">+F11+F12+F13+F14</f>
        <v>0</v>
      </c>
      <c r="G10" s="568">
        <f t="shared" si="1"/>
        <v>0</v>
      </c>
      <c r="H10" s="568">
        <f t="shared" si="1"/>
        <v>0</v>
      </c>
      <c r="I10" s="569">
        <f t="shared" si="1"/>
        <v>0</v>
      </c>
      <c r="J10" s="568">
        <f t="shared" si="1"/>
        <v>0</v>
      </c>
      <c r="K10" s="568">
        <f t="shared" si="1"/>
        <v>0</v>
      </c>
      <c r="L10" s="568">
        <f t="shared" si="1"/>
        <v>0</v>
      </c>
      <c r="M10" s="568">
        <f t="shared" si="1"/>
        <v>0</v>
      </c>
      <c r="N10" s="568">
        <f t="shared" si="1"/>
        <v>0</v>
      </c>
      <c r="O10" s="569">
        <f t="shared" si="1"/>
        <v>0</v>
      </c>
    </row>
    <row r="11" spans="2:15" ht="15">
      <c r="B11" s="245" t="s">
        <v>77</v>
      </c>
      <c r="C11" s="494" t="s">
        <v>253</v>
      </c>
      <c r="D11" s="585"/>
      <c r="E11" s="585"/>
      <c r="F11" s="585"/>
      <c r="G11" s="585"/>
      <c r="H11" s="585"/>
      <c r="I11" s="596"/>
      <c r="J11" s="585"/>
      <c r="K11" s="585"/>
      <c r="L11" s="585"/>
      <c r="M11" s="585"/>
      <c r="N11" s="585"/>
      <c r="O11" s="596"/>
    </row>
    <row r="12" spans="2:15" ht="15">
      <c r="B12" s="253" t="s">
        <v>32</v>
      </c>
      <c r="C12" s="496" t="s">
        <v>324</v>
      </c>
      <c r="D12" s="587"/>
      <c r="E12" s="587"/>
      <c r="F12" s="587"/>
      <c r="G12" s="587"/>
      <c r="H12" s="587"/>
      <c r="I12" s="597"/>
      <c r="J12" s="587"/>
      <c r="K12" s="587"/>
      <c r="L12" s="587"/>
      <c r="M12" s="587"/>
      <c r="N12" s="587"/>
      <c r="O12" s="597"/>
    </row>
    <row r="13" spans="2:15" ht="15">
      <c r="B13" s="253" t="s">
        <v>33</v>
      </c>
      <c r="C13" s="496" t="s">
        <v>254</v>
      </c>
      <c r="D13" s="587"/>
      <c r="E13" s="587"/>
      <c r="F13" s="587"/>
      <c r="G13" s="587"/>
      <c r="H13" s="587"/>
      <c r="I13" s="597"/>
      <c r="J13" s="587"/>
      <c r="K13" s="587"/>
      <c r="L13" s="587"/>
      <c r="M13" s="587"/>
      <c r="N13" s="587"/>
      <c r="O13" s="597"/>
    </row>
    <row r="14" spans="2:15" ht="15.75" thickBot="1">
      <c r="B14" s="248" t="s">
        <v>34</v>
      </c>
      <c r="C14" s="503" t="s">
        <v>255</v>
      </c>
      <c r="D14" s="588"/>
      <c r="E14" s="588"/>
      <c r="F14" s="588"/>
      <c r="G14" s="588"/>
      <c r="H14" s="588"/>
      <c r="I14" s="598"/>
      <c r="J14" s="588"/>
      <c r="K14" s="588"/>
      <c r="L14" s="588"/>
      <c r="M14" s="588"/>
      <c r="N14" s="588"/>
      <c r="O14" s="598"/>
    </row>
    <row r="15" spans="2:15" ht="15.75" thickBot="1">
      <c r="B15" s="240" t="s">
        <v>65</v>
      </c>
      <c r="C15" s="241" t="s">
        <v>166</v>
      </c>
      <c r="D15" s="584">
        <f aca="true" t="shared" si="2" ref="D15:O15">+D16+D17+D18+D19</f>
        <v>0</v>
      </c>
      <c r="E15" s="568">
        <f t="shared" si="2"/>
        <v>0</v>
      </c>
      <c r="F15" s="568">
        <f t="shared" si="2"/>
        <v>0</v>
      </c>
      <c r="G15" s="568">
        <f t="shared" si="2"/>
        <v>0</v>
      </c>
      <c r="H15" s="568">
        <f t="shared" si="2"/>
        <v>0</v>
      </c>
      <c r="I15" s="569">
        <f t="shared" si="2"/>
        <v>0</v>
      </c>
      <c r="J15" s="568">
        <f t="shared" si="2"/>
        <v>0</v>
      </c>
      <c r="K15" s="568">
        <f t="shared" si="2"/>
        <v>0</v>
      </c>
      <c r="L15" s="568">
        <f t="shared" si="2"/>
        <v>0</v>
      </c>
      <c r="M15" s="568">
        <f t="shared" si="2"/>
        <v>0</v>
      </c>
      <c r="N15" s="568">
        <f t="shared" si="2"/>
        <v>0</v>
      </c>
      <c r="O15" s="569">
        <f t="shared" si="2"/>
        <v>0</v>
      </c>
    </row>
    <row r="16" spans="2:15" ht="15">
      <c r="B16" s="245" t="s">
        <v>142</v>
      </c>
      <c r="C16" s="494" t="s">
        <v>256</v>
      </c>
      <c r="D16" s="587"/>
      <c r="E16" s="587"/>
      <c r="F16" s="587"/>
      <c r="G16" s="587"/>
      <c r="H16" s="587"/>
      <c r="I16" s="597"/>
      <c r="J16" s="587"/>
      <c r="K16" s="587"/>
      <c r="L16" s="587"/>
      <c r="M16" s="587"/>
      <c r="N16" s="587"/>
      <c r="O16" s="597"/>
    </row>
    <row r="17" spans="2:15" ht="15">
      <c r="B17" s="248" t="s">
        <v>143</v>
      </c>
      <c r="C17" s="496" t="s">
        <v>325</v>
      </c>
      <c r="D17" s="675"/>
      <c r="E17" s="586"/>
      <c r="F17" s="586"/>
      <c r="G17" s="586"/>
      <c r="H17" s="586"/>
      <c r="I17" s="605"/>
      <c r="J17" s="586"/>
      <c r="K17" s="586"/>
      <c r="L17" s="586"/>
      <c r="M17" s="586"/>
      <c r="N17" s="586"/>
      <c r="O17" s="605"/>
    </row>
    <row r="18" spans="2:15" ht="15">
      <c r="B18" s="248" t="s">
        <v>252</v>
      </c>
      <c r="C18" s="496" t="s">
        <v>257</v>
      </c>
      <c r="D18" s="588"/>
      <c r="E18" s="588"/>
      <c r="F18" s="588"/>
      <c r="G18" s="588"/>
      <c r="H18" s="588"/>
      <c r="I18" s="598"/>
      <c r="J18" s="588"/>
      <c r="K18" s="588"/>
      <c r="L18" s="588"/>
      <c r="M18" s="588"/>
      <c r="N18" s="588"/>
      <c r="O18" s="598"/>
    </row>
    <row r="19" spans="2:15" ht="15.75" thickBot="1">
      <c r="B19" s="248" t="s">
        <v>331</v>
      </c>
      <c r="C19" s="504" t="s">
        <v>258</v>
      </c>
      <c r="D19" s="590"/>
      <c r="E19" s="590"/>
      <c r="F19" s="590"/>
      <c r="G19" s="590"/>
      <c r="H19" s="590"/>
      <c r="I19" s="591"/>
      <c r="J19" s="590"/>
      <c r="K19" s="590"/>
      <c r="L19" s="590"/>
      <c r="M19" s="590"/>
      <c r="N19" s="590"/>
      <c r="O19" s="591"/>
    </row>
    <row r="20" spans="2:15" ht="15.75" thickBot="1">
      <c r="B20" s="240" t="s">
        <v>66</v>
      </c>
      <c r="C20" s="288" t="s">
        <v>167</v>
      </c>
      <c r="D20" s="584">
        <f aca="true" t="shared" si="3" ref="D20:O20">+D21+D22+D23+D24</f>
        <v>0</v>
      </c>
      <c r="E20" s="568">
        <f t="shared" si="3"/>
        <v>0</v>
      </c>
      <c r="F20" s="568">
        <f t="shared" si="3"/>
        <v>0</v>
      </c>
      <c r="G20" s="568">
        <f t="shared" si="3"/>
        <v>0</v>
      </c>
      <c r="H20" s="568">
        <f t="shared" si="3"/>
        <v>0</v>
      </c>
      <c r="I20" s="569">
        <f t="shared" si="3"/>
        <v>0</v>
      </c>
      <c r="J20" s="568">
        <f t="shared" si="3"/>
        <v>0</v>
      </c>
      <c r="K20" s="568">
        <f t="shared" si="3"/>
        <v>0</v>
      </c>
      <c r="L20" s="568">
        <f t="shared" si="3"/>
        <v>0</v>
      </c>
      <c r="M20" s="568">
        <f t="shared" si="3"/>
        <v>0</v>
      </c>
      <c r="N20" s="568">
        <f t="shared" si="3"/>
        <v>0</v>
      </c>
      <c r="O20" s="569">
        <f t="shared" si="3"/>
        <v>0</v>
      </c>
    </row>
    <row r="21" spans="2:15" ht="15">
      <c r="B21" s="245" t="s">
        <v>80</v>
      </c>
      <c r="C21" s="506" t="s">
        <v>260</v>
      </c>
      <c r="D21" s="585"/>
      <c r="E21" s="585"/>
      <c r="F21" s="585"/>
      <c r="G21" s="585"/>
      <c r="H21" s="585"/>
      <c r="I21" s="596"/>
      <c r="J21" s="585"/>
      <c r="K21" s="585"/>
      <c r="L21" s="585"/>
      <c r="M21" s="585"/>
      <c r="N21" s="585"/>
      <c r="O21" s="596"/>
    </row>
    <row r="22" spans="2:15" ht="15">
      <c r="B22" s="253" t="s">
        <v>81</v>
      </c>
      <c r="C22" s="505" t="s">
        <v>326</v>
      </c>
      <c r="D22" s="587"/>
      <c r="E22" s="587"/>
      <c r="F22" s="587"/>
      <c r="G22" s="587"/>
      <c r="H22" s="587"/>
      <c r="I22" s="597"/>
      <c r="J22" s="587"/>
      <c r="K22" s="587"/>
      <c r="L22" s="587"/>
      <c r="M22" s="587"/>
      <c r="N22" s="587"/>
      <c r="O22" s="597"/>
    </row>
    <row r="23" spans="2:15" ht="15">
      <c r="B23" s="253" t="s">
        <v>106</v>
      </c>
      <c r="C23" s="505" t="s">
        <v>261</v>
      </c>
      <c r="D23" s="587"/>
      <c r="E23" s="587"/>
      <c r="F23" s="587"/>
      <c r="G23" s="587"/>
      <c r="H23" s="587"/>
      <c r="I23" s="597"/>
      <c r="J23" s="587"/>
      <c r="K23" s="587"/>
      <c r="L23" s="587"/>
      <c r="M23" s="587"/>
      <c r="N23" s="587"/>
      <c r="O23" s="597"/>
    </row>
    <row r="24" spans="2:15" ht="15.75" thickBot="1">
      <c r="B24" s="484" t="s">
        <v>107</v>
      </c>
      <c r="C24" s="495" t="s">
        <v>262</v>
      </c>
      <c r="D24" s="589"/>
      <c r="E24" s="589"/>
      <c r="F24" s="589"/>
      <c r="G24" s="589"/>
      <c r="H24" s="589"/>
      <c r="I24" s="600"/>
      <c r="J24" s="592"/>
      <c r="K24" s="589"/>
      <c r="L24" s="589"/>
      <c r="M24" s="589"/>
      <c r="N24" s="592"/>
      <c r="O24" s="600"/>
    </row>
    <row r="25" spans="2:15" ht="15.75" thickBot="1">
      <c r="B25" s="481" t="s">
        <v>67</v>
      </c>
      <c r="C25" s="482" t="s">
        <v>302</v>
      </c>
      <c r="D25" s="593">
        <f>D26+D31+D36</f>
        <v>0</v>
      </c>
      <c r="E25" s="593">
        <f aca="true" t="shared" si="4" ref="E25:O25">E26+E31+E36</f>
        <v>0</v>
      </c>
      <c r="F25" s="593">
        <f t="shared" si="4"/>
        <v>0</v>
      </c>
      <c r="G25" s="593">
        <f t="shared" si="4"/>
        <v>0</v>
      </c>
      <c r="H25" s="593">
        <f t="shared" si="4"/>
        <v>0</v>
      </c>
      <c r="I25" s="704">
        <f t="shared" si="4"/>
        <v>0</v>
      </c>
      <c r="J25" s="702">
        <f t="shared" si="4"/>
        <v>0</v>
      </c>
      <c r="K25" s="593">
        <f t="shared" si="4"/>
        <v>0</v>
      </c>
      <c r="L25" s="593">
        <f t="shared" si="4"/>
        <v>0</v>
      </c>
      <c r="M25" s="593">
        <f t="shared" si="4"/>
        <v>0</v>
      </c>
      <c r="N25" s="593">
        <f t="shared" si="4"/>
        <v>0</v>
      </c>
      <c r="O25" s="674">
        <f t="shared" si="4"/>
        <v>0</v>
      </c>
    </row>
    <row r="26" spans="2:15" ht="15.75" thickBot="1">
      <c r="B26" s="240" t="s">
        <v>43</v>
      </c>
      <c r="C26" s="241" t="s">
        <v>168</v>
      </c>
      <c r="D26" s="584">
        <f aca="true" t="shared" si="5" ref="D26:O26">+D27+D28+D29+D30</f>
        <v>0</v>
      </c>
      <c r="E26" s="568">
        <f t="shared" si="5"/>
        <v>0</v>
      </c>
      <c r="F26" s="568">
        <f t="shared" si="5"/>
        <v>0</v>
      </c>
      <c r="G26" s="568">
        <f t="shared" si="5"/>
        <v>0</v>
      </c>
      <c r="H26" s="568">
        <f t="shared" si="5"/>
        <v>0</v>
      </c>
      <c r="I26" s="569">
        <f t="shared" si="5"/>
        <v>0</v>
      </c>
      <c r="J26" s="568">
        <f t="shared" si="5"/>
        <v>0</v>
      </c>
      <c r="K26" s="568">
        <f t="shared" si="5"/>
        <v>0</v>
      </c>
      <c r="L26" s="568">
        <f t="shared" si="5"/>
        <v>0</v>
      </c>
      <c r="M26" s="568">
        <f t="shared" si="5"/>
        <v>0</v>
      </c>
      <c r="N26" s="568">
        <f t="shared" si="5"/>
        <v>0</v>
      </c>
      <c r="O26" s="569">
        <f t="shared" si="5"/>
        <v>0</v>
      </c>
    </row>
    <row r="27" spans="2:15" ht="15">
      <c r="B27" s="253" t="s">
        <v>169</v>
      </c>
      <c r="C27" s="502" t="s">
        <v>263</v>
      </c>
      <c r="D27" s="585"/>
      <c r="E27" s="585"/>
      <c r="F27" s="585"/>
      <c r="G27" s="585"/>
      <c r="H27" s="585"/>
      <c r="I27" s="596"/>
      <c r="J27" s="585"/>
      <c r="K27" s="585"/>
      <c r="L27" s="585"/>
      <c r="M27" s="585"/>
      <c r="N27" s="585"/>
      <c r="O27" s="596"/>
    </row>
    <row r="28" spans="2:15" ht="15">
      <c r="B28" s="253" t="s">
        <v>47</v>
      </c>
      <c r="C28" s="496" t="s">
        <v>327</v>
      </c>
      <c r="D28" s="587"/>
      <c r="E28" s="587"/>
      <c r="F28" s="587"/>
      <c r="G28" s="587"/>
      <c r="H28" s="587"/>
      <c r="I28" s="597"/>
      <c r="J28" s="587"/>
      <c r="K28" s="587"/>
      <c r="L28" s="587"/>
      <c r="M28" s="587"/>
      <c r="N28" s="587"/>
      <c r="O28" s="597"/>
    </row>
    <row r="29" spans="2:15" ht="15">
      <c r="B29" s="253" t="s">
        <v>50</v>
      </c>
      <c r="C29" s="496" t="s">
        <v>264</v>
      </c>
      <c r="D29" s="587"/>
      <c r="E29" s="587"/>
      <c r="F29" s="587"/>
      <c r="G29" s="587"/>
      <c r="H29" s="587"/>
      <c r="I29" s="597"/>
      <c r="J29" s="587"/>
      <c r="K29" s="587"/>
      <c r="L29" s="587"/>
      <c r="M29" s="587"/>
      <c r="N29" s="587"/>
      <c r="O29" s="597"/>
    </row>
    <row r="30" spans="2:15" ht="15.75" thickBot="1">
      <c r="B30" s="253" t="s">
        <v>51</v>
      </c>
      <c r="C30" s="495" t="s">
        <v>265</v>
      </c>
      <c r="D30" s="588"/>
      <c r="E30" s="588"/>
      <c r="F30" s="588"/>
      <c r="G30" s="588"/>
      <c r="H30" s="588"/>
      <c r="I30" s="782"/>
      <c r="J30" s="588"/>
      <c r="K30" s="588"/>
      <c r="L30" s="588"/>
      <c r="M30" s="588"/>
      <c r="N30" s="588"/>
      <c r="O30" s="598"/>
    </row>
    <row r="31" spans="2:15" ht="15.75" thickBot="1">
      <c r="B31" s="240" t="s">
        <v>53</v>
      </c>
      <c r="C31" s="241" t="s">
        <v>173</v>
      </c>
      <c r="D31" s="584">
        <f aca="true" t="shared" si="6" ref="D31:O31">+D32+D33+D34+D35</f>
        <v>0</v>
      </c>
      <c r="E31" s="568">
        <f t="shared" si="6"/>
        <v>0</v>
      </c>
      <c r="F31" s="568">
        <f t="shared" si="6"/>
        <v>0</v>
      </c>
      <c r="G31" s="568">
        <f t="shared" si="6"/>
        <v>0</v>
      </c>
      <c r="H31" s="568">
        <f t="shared" si="6"/>
        <v>0</v>
      </c>
      <c r="I31" s="569">
        <f t="shared" si="6"/>
        <v>0</v>
      </c>
      <c r="J31" s="568">
        <f t="shared" si="6"/>
        <v>0</v>
      </c>
      <c r="K31" s="568">
        <f t="shared" si="6"/>
        <v>0</v>
      </c>
      <c r="L31" s="568">
        <f t="shared" si="6"/>
        <v>0</v>
      </c>
      <c r="M31" s="568">
        <f t="shared" si="6"/>
        <v>0</v>
      </c>
      <c r="N31" s="568">
        <f t="shared" si="6"/>
        <v>0</v>
      </c>
      <c r="O31" s="569">
        <f t="shared" si="6"/>
        <v>0</v>
      </c>
    </row>
    <row r="32" spans="2:15" ht="15">
      <c r="B32" s="263" t="s">
        <v>96</v>
      </c>
      <c r="C32" s="494" t="s">
        <v>266</v>
      </c>
      <c r="D32" s="587"/>
      <c r="E32" s="587"/>
      <c r="F32" s="587"/>
      <c r="G32" s="587"/>
      <c r="H32" s="587"/>
      <c r="I32" s="597"/>
      <c r="J32" s="587"/>
      <c r="K32" s="587"/>
      <c r="L32" s="587"/>
      <c r="M32" s="587"/>
      <c r="N32" s="587"/>
      <c r="O32" s="597"/>
    </row>
    <row r="33" spans="2:15" ht="15">
      <c r="B33" s="245" t="s">
        <v>141</v>
      </c>
      <c r="C33" s="496" t="s">
        <v>328</v>
      </c>
      <c r="D33" s="675"/>
      <c r="E33" s="586"/>
      <c r="F33" s="586"/>
      <c r="G33" s="586"/>
      <c r="H33" s="586"/>
      <c r="I33" s="605"/>
      <c r="J33" s="586"/>
      <c r="K33" s="586"/>
      <c r="L33" s="586"/>
      <c r="M33" s="586"/>
      <c r="N33" s="586"/>
      <c r="O33" s="605"/>
    </row>
    <row r="34" spans="2:15" ht="15">
      <c r="B34" s="245" t="s">
        <v>250</v>
      </c>
      <c r="C34" s="496" t="s">
        <v>267</v>
      </c>
      <c r="D34" s="588"/>
      <c r="E34" s="588"/>
      <c r="F34" s="588"/>
      <c r="G34" s="588"/>
      <c r="H34" s="588"/>
      <c r="I34" s="598"/>
      <c r="J34" s="588"/>
      <c r="K34" s="588"/>
      <c r="L34" s="588"/>
      <c r="M34" s="588"/>
      <c r="N34" s="588"/>
      <c r="O34" s="598"/>
    </row>
    <row r="35" spans="2:15" ht="15.75" thickBot="1">
      <c r="B35" s="483" t="s">
        <v>330</v>
      </c>
      <c r="C35" s="497" t="s">
        <v>268</v>
      </c>
      <c r="D35" s="594"/>
      <c r="E35" s="594"/>
      <c r="F35" s="594"/>
      <c r="G35" s="594"/>
      <c r="H35" s="594"/>
      <c r="I35" s="603"/>
      <c r="J35" s="602"/>
      <c r="K35" s="594"/>
      <c r="L35" s="594"/>
      <c r="M35" s="594"/>
      <c r="N35" s="595"/>
      <c r="O35" s="599"/>
    </row>
    <row r="36" spans="2:16" ht="15.75" thickBot="1">
      <c r="B36" s="240" t="s">
        <v>54</v>
      </c>
      <c r="C36" s="241" t="s">
        <v>301</v>
      </c>
      <c r="D36" s="584">
        <f aca="true" t="shared" si="7" ref="D36:O36">+D37+D38+D39+D40</f>
        <v>0</v>
      </c>
      <c r="E36" s="568">
        <f t="shared" si="7"/>
        <v>0</v>
      </c>
      <c r="F36" s="568">
        <f t="shared" si="7"/>
        <v>0</v>
      </c>
      <c r="G36" s="568">
        <f t="shared" si="7"/>
        <v>0</v>
      </c>
      <c r="H36" s="568">
        <f t="shared" si="7"/>
        <v>0</v>
      </c>
      <c r="I36" s="569">
        <f t="shared" si="7"/>
        <v>0</v>
      </c>
      <c r="J36" s="568">
        <f t="shared" si="7"/>
        <v>0</v>
      </c>
      <c r="K36" s="568">
        <f t="shared" si="7"/>
        <v>0</v>
      </c>
      <c r="L36" s="568">
        <f t="shared" si="7"/>
        <v>0</v>
      </c>
      <c r="M36" s="568">
        <f t="shared" si="7"/>
        <v>0</v>
      </c>
      <c r="N36" s="568">
        <f t="shared" si="7"/>
        <v>0</v>
      </c>
      <c r="O36" s="569">
        <f t="shared" si="7"/>
        <v>0</v>
      </c>
      <c r="P36" s="772"/>
    </row>
    <row r="37" spans="2:16" ht="15">
      <c r="B37" s="263" t="s">
        <v>98</v>
      </c>
      <c r="C37" s="494" t="s">
        <v>266</v>
      </c>
      <c r="D37" s="587"/>
      <c r="E37" s="587"/>
      <c r="F37" s="587"/>
      <c r="G37" s="587"/>
      <c r="H37" s="587"/>
      <c r="I37" s="597"/>
      <c r="J37" s="587"/>
      <c r="K37" s="587"/>
      <c r="L37" s="587"/>
      <c r="M37" s="587"/>
      <c r="N37" s="587"/>
      <c r="O37" s="597"/>
      <c r="P37" s="772"/>
    </row>
    <row r="38" spans="2:16" ht="15">
      <c r="B38" s="245" t="s">
        <v>99</v>
      </c>
      <c r="C38" s="496" t="s">
        <v>328</v>
      </c>
      <c r="D38" s="675"/>
      <c r="E38" s="586"/>
      <c r="F38" s="586"/>
      <c r="G38" s="586"/>
      <c r="H38" s="586"/>
      <c r="I38" s="605"/>
      <c r="J38" s="586"/>
      <c r="K38" s="586"/>
      <c r="L38" s="586"/>
      <c r="M38" s="586"/>
      <c r="N38" s="586"/>
      <c r="O38" s="605"/>
      <c r="P38" s="772"/>
    </row>
    <row r="39" spans="2:16" ht="15">
      <c r="B39" s="245" t="s">
        <v>303</v>
      </c>
      <c r="C39" s="496" t="s">
        <v>267</v>
      </c>
      <c r="D39" s="588"/>
      <c r="E39" s="588"/>
      <c r="F39" s="588"/>
      <c r="G39" s="588"/>
      <c r="H39" s="588"/>
      <c r="I39" s="598"/>
      <c r="J39" s="588"/>
      <c r="K39" s="588"/>
      <c r="L39" s="588"/>
      <c r="M39" s="588"/>
      <c r="N39" s="588"/>
      <c r="O39" s="598"/>
      <c r="P39" s="772"/>
    </row>
    <row r="40" spans="2:16" ht="15">
      <c r="B40" s="483" t="s">
        <v>329</v>
      </c>
      <c r="C40" s="497" t="s">
        <v>268</v>
      </c>
      <c r="D40" s="594"/>
      <c r="E40" s="594"/>
      <c r="F40" s="594"/>
      <c r="G40" s="594"/>
      <c r="H40" s="594"/>
      <c r="I40" s="603"/>
      <c r="J40" s="602"/>
      <c r="K40" s="594"/>
      <c r="L40" s="594"/>
      <c r="M40" s="594"/>
      <c r="N40" s="595"/>
      <c r="O40" s="599"/>
      <c r="P40" s="772"/>
    </row>
  </sheetData>
  <sheetProtection/>
  <mergeCells count="1">
    <mergeCell ref="C7:N7"/>
  </mergeCells>
  <printOptions/>
  <pageMargins left="0.2" right="0.2" top="0.3" bottom="0.3" header="0.3" footer="0.3"/>
  <pageSetup fitToHeight="1" fitToWidth="1" horizontalDpi="600" verticalDpi="600" orientation="landscape" paperSize="9" scale="92" r:id="rId1"/>
  <ignoredErrors>
    <ignoredError sqref="B9:B11 B20:B21 B25:B27 B31:B32 B15:B16 B3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4"/>
  <sheetViews>
    <sheetView showGridLines="0" zoomScalePageLayoutView="0" workbookViewId="0" topLeftCell="A5">
      <selection activeCell="D10" sqref="D10"/>
    </sheetView>
  </sheetViews>
  <sheetFormatPr defaultColWidth="9.140625" defaultRowHeight="15"/>
  <cols>
    <col min="1" max="1" width="0.42578125" style="162" customWidth="1"/>
    <col min="2" max="2" width="4.57421875" style="162" customWidth="1"/>
    <col min="3" max="3" width="42.7109375" style="162" customWidth="1"/>
    <col min="4" max="4" width="11.57421875" style="162" customWidth="1"/>
    <col min="5" max="15" width="8.00390625" style="162" customWidth="1"/>
    <col min="16" max="16384" width="9.140625" style="162" customWidth="1"/>
  </cols>
  <sheetData>
    <row r="1" spans="1:15" ht="15" customHeight="1">
      <c r="A1" s="212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5" customHeight="1">
      <c r="A2" s="212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5" customHeight="1">
      <c r="B3" s="166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5" customHeight="1">
      <c r="B4" s="172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5" customHeight="1">
      <c r="B5" s="28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1:15" ht="16.5" customHeight="1">
      <c r="A6" s="262"/>
      <c r="B6" s="507"/>
      <c r="C6" s="508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</row>
    <row r="7" spans="1:15" ht="16.5" customHeight="1">
      <c r="A7" s="262"/>
      <c r="B7" s="228"/>
      <c r="C7" s="943" t="str">
        <f>+CONCATENATE("Табела ГТ-16-9-1 Дозвољено прекорачење уговорених капацитета у "," ",'Naslovna strana'!E15,".години")</f>
        <v>Табела ГТ-16-9-1 Дозвољено прекорачење уговорених капацитета у  .години</v>
      </c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232" t="s">
        <v>289</v>
      </c>
    </row>
    <row r="8" spans="1:15" ht="16.5" customHeight="1" thickBot="1">
      <c r="A8" s="178"/>
      <c r="B8" s="486" t="s">
        <v>177</v>
      </c>
      <c r="C8" s="487"/>
      <c r="D8" s="488" t="s">
        <v>122</v>
      </c>
      <c r="E8" s="489" t="s">
        <v>123</v>
      </c>
      <c r="F8" s="490" t="s">
        <v>124</v>
      </c>
      <c r="G8" s="490" t="s">
        <v>125</v>
      </c>
      <c r="H8" s="489" t="s">
        <v>126</v>
      </c>
      <c r="I8" s="693" t="s">
        <v>127</v>
      </c>
      <c r="J8" s="491" t="s">
        <v>128</v>
      </c>
      <c r="K8" s="489" t="s">
        <v>129</v>
      </c>
      <c r="L8" s="492" t="s">
        <v>130</v>
      </c>
      <c r="M8" s="490" t="s">
        <v>131</v>
      </c>
      <c r="N8" s="493" t="s">
        <v>132</v>
      </c>
      <c r="O8" s="498" t="s">
        <v>133</v>
      </c>
    </row>
    <row r="9" spans="1:15" ht="16.5" customHeight="1" thickBot="1">
      <c r="A9" s="178"/>
      <c r="B9" s="481" t="s">
        <v>114</v>
      </c>
      <c r="C9" s="501" t="s">
        <v>269</v>
      </c>
      <c r="D9" s="601">
        <f aca="true" t="shared" si="0" ref="D9:O9">+D10+D11+D12</f>
        <v>0</v>
      </c>
      <c r="E9" s="580">
        <f t="shared" si="0"/>
        <v>0</v>
      </c>
      <c r="F9" s="580">
        <f t="shared" si="0"/>
        <v>0</v>
      </c>
      <c r="G9" s="580">
        <f t="shared" si="0"/>
        <v>0</v>
      </c>
      <c r="H9" s="580">
        <f t="shared" si="0"/>
        <v>0</v>
      </c>
      <c r="I9" s="703">
        <f t="shared" si="0"/>
        <v>0</v>
      </c>
      <c r="J9" s="581">
        <f t="shared" si="0"/>
        <v>0</v>
      </c>
      <c r="K9" s="582">
        <f t="shared" si="0"/>
        <v>0</v>
      </c>
      <c r="L9" s="582">
        <f t="shared" si="0"/>
        <v>0</v>
      </c>
      <c r="M9" s="580">
        <f t="shared" si="0"/>
        <v>0</v>
      </c>
      <c r="N9" s="581">
        <f t="shared" si="0"/>
        <v>0</v>
      </c>
      <c r="O9" s="583">
        <f t="shared" si="0"/>
        <v>0</v>
      </c>
    </row>
    <row r="10" spans="1:15" ht="16.5" customHeight="1">
      <c r="A10" s="178"/>
      <c r="B10" s="637" t="s">
        <v>30</v>
      </c>
      <c r="C10" s="643" t="s">
        <v>742</v>
      </c>
      <c r="D10" s="634"/>
      <c r="E10" s="634"/>
      <c r="F10" s="634"/>
      <c r="G10" s="634"/>
      <c r="H10" s="634"/>
      <c r="I10" s="635"/>
      <c r="J10" s="634"/>
      <c r="K10" s="634"/>
      <c r="L10" s="634"/>
      <c r="M10" s="634"/>
      <c r="N10" s="634"/>
      <c r="O10" s="635"/>
    </row>
    <row r="11" spans="1:15" ht="16.5" customHeight="1">
      <c r="A11" s="178"/>
      <c r="B11" s="633" t="s">
        <v>65</v>
      </c>
      <c r="C11" s="644" t="s">
        <v>166</v>
      </c>
      <c r="D11" s="638"/>
      <c r="E11" s="638"/>
      <c r="F11" s="638"/>
      <c r="G11" s="638"/>
      <c r="H11" s="638"/>
      <c r="I11" s="639"/>
      <c r="J11" s="638"/>
      <c r="K11" s="638"/>
      <c r="L11" s="638"/>
      <c r="M11" s="638"/>
      <c r="N11" s="638"/>
      <c r="O11" s="639"/>
    </row>
    <row r="12" spans="1:15" ht="16.5" customHeight="1" thickBot="1">
      <c r="A12" s="178"/>
      <c r="B12" s="636" t="s">
        <v>66</v>
      </c>
      <c r="C12" s="645" t="s">
        <v>167</v>
      </c>
      <c r="D12" s="640"/>
      <c r="E12" s="641"/>
      <c r="F12" s="641"/>
      <c r="G12" s="641"/>
      <c r="H12" s="641"/>
      <c r="I12" s="642"/>
      <c r="J12" s="641"/>
      <c r="K12" s="641"/>
      <c r="L12" s="641"/>
      <c r="M12" s="641"/>
      <c r="N12" s="641"/>
      <c r="O12" s="642"/>
    </row>
    <row r="13" spans="1:15" ht="16.5" customHeight="1" thickBot="1">
      <c r="A13" s="178"/>
      <c r="B13" s="481" t="s">
        <v>67</v>
      </c>
      <c r="C13" s="501" t="s">
        <v>307</v>
      </c>
      <c r="D13" s="593">
        <f>D14+D15+D16</f>
        <v>0</v>
      </c>
      <c r="E13" s="593">
        <f aca="true" t="shared" si="1" ref="E13:O13">E14+E15+E16</f>
        <v>0</v>
      </c>
      <c r="F13" s="593">
        <f t="shared" si="1"/>
        <v>0</v>
      </c>
      <c r="G13" s="593">
        <f t="shared" si="1"/>
        <v>0</v>
      </c>
      <c r="H13" s="593">
        <f t="shared" si="1"/>
        <v>0</v>
      </c>
      <c r="I13" s="704">
        <f t="shared" si="1"/>
        <v>0</v>
      </c>
      <c r="J13" s="702">
        <f t="shared" si="1"/>
        <v>0</v>
      </c>
      <c r="K13" s="593">
        <f t="shared" si="1"/>
        <v>0</v>
      </c>
      <c r="L13" s="593">
        <f t="shared" si="1"/>
        <v>0</v>
      </c>
      <c r="M13" s="593">
        <f t="shared" si="1"/>
        <v>0</v>
      </c>
      <c r="N13" s="593">
        <f t="shared" si="1"/>
        <v>0</v>
      </c>
      <c r="O13" s="569">
        <f t="shared" si="1"/>
        <v>0</v>
      </c>
    </row>
    <row r="14" spans="1:15" ht="16.5" customHeight="1">
      <c r="A14" s="178"/>
      <c r="B14" s="637" t="s">
        <v>43</v>
      </c>
      <c r="C14" s="643" t="s">
        <v>168</v>
      </c>
      <c r="D14" s="634"/>
      <c r="E14" s="634"/>
      <c r="F14" s="634"/>
      <c r="G14" s="634"/>
      <c r="H14" s="634"/>
      <c r="I14" s="635"/>
      <c r="J14" s="634"/>
      <c r="K14" s="634"/>
      <c r="L14" s="634"/>
      <c r="M14" s="634"/>
      <c r="N14" s="634"/>
      <c r="O14" s="635"/>
    </row>
    <row r="15" spans="1:15" ht="16.5" customHeight="1">
      <c r="A15" s="178"/>
      <c r="B15" s="481" t="s">
        <v>53</v>
      </c>
      <c r="C15" s="249" t="s">
        <v>173</v>
      </c>
      <c r="D15" s="648"/>
      <c r="E15" s="638"/>
      <c r="F15" s="638"/>
      <c r="G15" s="638"/>
      <c r="H15" s="638"/>
      <c r="I15" s="639"/>
      <c r="J15" s="638"/>
      <c r="K15" s="638"/>
      <c r="L15" s="638"/>
      <c r="M15" s="638"/>
      <c r="N15" s="638"/>
      <c r="O15" s="639"/>
    </row>
    <row r="16" spans="1:15" ht="16.5" customHeight="1">
      <c r="A16" s="178"/>
      <c r="B16" s="633" t="s">
        <v>54</v>
      </c>
      <c r="C16" s="644" t="s">
        <v>301</v>
      </c>
      <c r="D16" s="604"/>
      <c r="E16" s="646"/>
      <c r="F16" s="646"/>
      <c r="G16" s="646"/>
      <c r="H16" s="646"/>
      <c r="I16" s="647"/>
      <c r="J16" s="646"/>
      <c r="K16" s="646"/>
      <c r="L16" s="646"/>
      <c r="M16" s="646"/>
      <c r="N16" s="646"/>
      <c r="O16" s="647"/>
    </row>
    <row r="17" spans="1:15" ht="16.5" customHeight="1">
      <c r="A17" s="262"/>
      <c r="B17" s="507"/>
      <c r="C17" s="508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</row>
    <row r="18" spans="1:15" ht="16.5" customHeight="1">
      <c r="A18" s="262"/>
      <c r="B18" s="228"/>
      <c r="C18" s="943" t="str">
        <f>+CONCATENATE("Табела ГТ-16-9-2 Недозвољено прекорачење уговорених капацитета у "," ",'Naslovna strana'!E15,".години")</f>
        <v>Табела ГТ-16-9-2 Недозвољено прекорачење уговорених капацитета у  .години</v>
      </c>
      <c r="D18" s="943"/>
      <c r="E18" s="943"/>
      <c r="F18" s="943"/>
      <c r="G18" s="943"/>
      <c r="H18" s="943"/>
      <c r="I18" s="943"/>
      <c r="J18" s="943"/>
      <c r="K18" s="943"/>
      <c r="L18" s="943"/>
      <c r="M18" s="943"/>
      <c r="N18" s="943"/>
      <c r="O18" s="232" t="s">
        <v>289</v>
      </c>
    </row>
    <row r="19" spans="1:15" ht="16.5" customHeight="1" thickBot="1">
      <c r="A19" s="178"/>
      <c r="B19" s="486" t="s">
        <v>177</v>
      </c>
      <c r="C19" s="487"/>
      <c r="D19" s="488" t="s">
        <v>122</v>
      </c>
      <c r="E19" s="489" t="s">
        <v>123</v>
      </c>
      <c r="F19" s="490" t="s">
        <v>124</v>
      </c>
      <c r="G19" s="490" t="s">
        <v>125</v>
      </c>
      <c r="H19" s="489" t="s">
        <v>126</v>
      </c>
      <c r="I19" s="693" t="s">
        <v>127</v>
      </c>
      <c r="J19" s="491" t="s">
        <v>128</v>
      </c>
      <c r="K19" s="489" t="s">
        <v>129</v>
      </c>
      <c r="L19" s="492" t="s">
        <v>130</v>
      </c>
      <c r="M19" s="490" t="s">
        <v>131</v>
      </c>
      <c r="N19" s="493" t="s">
        <v>132</v>
      </c>
      <c r="O19" s="498" t="s">
        <v>133</v>
      </c>
    </row>
    <row r="20" spans="1:15" ht="16.5" customHeight="1" thickBot="1">
      <c r="A20" s="178"/>
      <c r="B20" s="481" t="s">
        <v>114</v>
      </c>
      <c r="C20" s="501" t="s">
        <v>269</v>
      </c>
      <c r="D20" s="601">
        <f aca="true" t="shared" si="2" ref="D20:O20">+D21+D22+D23</f>
        <v>0</v>
      </c>
      <c r="E20" s="580">
        <f t="shared" si="2"/>
        <v>0</v>
      </c>
      <c r="F20" s="580">
        <f t="shared" si="2"/>
        <v>0</v>
      </c>
      <c r="G20" s="580">
        <f t="shared" si="2"/>
        <v>0</v>
      </c>
      <c r="H20" s="580">
        <f t="shared" si="2"/>
        <v>0</v>
      </c>
      <c r="I20" s="703">
        <f t="shared" si="2"/>
        <v>0</v>
      </c>
      <c r="J20" s="581">
        <f t="shared" si="2"/>
        <v>0</v>
      </c>
      <c r="K20" s="582">
        <f t="shared" si="2"/>
        <v>0</v>
      </c>
      <c r="L20" s="582">
        <f t="shared" si="2"/>
        <v>0</v>
      </c>
      <c r="M20" s="580">
        <f t="shared" si="2"/>
        <v>0</v>
      </c>
      <c r="N20" s="581">
        <f t="shared" si="2"/>
        <v>0</v>
      </c>
      <c r="O20" s="583">
        <f t="shared" si="2"/>
        <v>0</v>
      </c>
    </row>
    <row r="21" spans="1:15" ht="16.5" customHeight="1">
      <c r="A21" s="178"/>
      <c r="B21" s="637" t="s">
        <v>30</v>
      </c>
      <c r="C21" s="643" t="s">
        <v>742</v>
      </c>
      <c r="D21" s="634"/>
      <c r="E21" s="634"/>
      <c r="F21" s="634"/>
      <c r="G21" s="634"/>
      <c r="H21" s="634"/>
      <c r="I21" s="635"/>
      <c r="J21" s="634"/>
      <c r="K21" s="634"/>
      <c r="L21" s="634"/>
      <c r="M21" s="634"/>
      <c r="N21" s="634"/>
      <c r="O21" s="635"/>
    </row>
    <row r="22" spans="1:15" ht="16.5" customHeight="1">
      <c r="A22" s="178"/>
      <c r="B22" s="633" t="s">
        <v>65</v>
      </c>
      <c r="C22" s="644" t="s">
        <v>166</v>
      </c>
      <c r="D22" s="638"/>
      <c r="E22" s="638"/>
      <c r="F22" s="638"/>
      <c r="G22" s="638"/>
      <c r="H22" s="638"/>
      <c r="I22" s="639"/>
      <c r="J22" s="638"/>
      <c r="K22" s="638"/>
      <c r="L22" s="638"/>
      <c r="M22" s="638"/>
      <c r="N22" s="638"/>
      <c r="O22" s="639"/>
    </row>
    <row r="23" spans="1:15" ht="16.5" customHeight="1" thickBot="1">
      <c r="A23" s="178"/>
      <c r="B23" s="636" t="s">
        <v>66</v>
      </c>
      <c r="C23" s="645" t="s">
        <v>167</v>
      </c>
      <c r="D23" s="640"/>
      <c r="E23" s="641"/>
      <c r="F23" s="641"/>
      <c r="G23" s="641"/>
      <c r="H23" s="641"/>
      <c r="I23" s="642"/>
      <c r="J23" s="641"/>
      <c r="K23" s="641"/>
      <c r="L23" s="641"/>
      <c r="M23" s="641"/>
      <c r="N23" s="641"/>
      <c r="O23" s="642"/>
    </row>
    <row r="24" spans="1:15" ht="16.5" customHeight="1" thickBot="1">
      <c r="A24" s="178"/>
      <c r="B24" s="481" t="s">
        <v>67</v>
      </c>
      <c r="C24" s="501" t="s">
        <v>307</v>
      </c>
      <c r="D24" s="593">
        <f>D25+D26+D27</f>
        <v>0</v>
      </c>
      <c r="E24" s="593">
        <f aca="true" t="shared" si="3" ref="E24:O24">E25+E26+E27</f>
        <v>0</v>
      </c>
      <c r="F24" s="593">
        <f t="shared" si="3"/>
        <v>0</v>
      </c>
      <c r="G24" s="593">
        <f t="shared" si="3"/>
        <v>0</v>
      </c>
      <c r="H24" s="593">
        <f t="shared" si="3"/>
        <v>0</v>
      </c>
      <c r="I24" s="704">
        <f t="shared" si="3"/>
        <v>0</v>
      </c>
      <c r="J24" s="702">
        <f t="shared" si="3"/>
        <v>0</v>
      </c>
      <c r="K24" s="593">
        <f t="shared" si="3"/>
        <v>0</v>
      </c>
      <c r="L24" s="593">
        <f t="shared" si="3"/>
        <v>0</v>
      </c>
      <c r="M24" s="593">
        <f t="shared" si="3"/>
        <v>0</v>
      </c>
      <c r="N24" s="593">
        <f t="shared" si="3"/>
        <v>0</v>
      </c>
      <c r="O24" s="569">
        <f t="shared" si="3"/>
        <v>0</v>
      </c>
    </row>
    <row r="25" spans="1:15" ht="16.5" customHeight="1">
      <c r="A25" s="178"/>
      <c r="B25" s="637" t="s">
        <v>43</v>
      </c>
      <c r="C25" s="643" t="s">
        <v>168</v>
      </c>
      <c r="D25" s="634"/>
      <c r="E25" s="634"/>
      <c r="F25" s="634"/>
      <c r="G25" s="634"/>
      <c r="H25" s="634"/>
      <c r="I25" s="635"/>
      <c r="J25" s="634"/>
      <c r="K25" s="634"/>
      <c r="L25" s="634"/>
      <c r="M25" s="634"/>
      <c r="N25" s="634"/>
      <c r="O25" s="635"/>
    </row>
    <row r="26" spans="1:15" ht="16.5" customHeight="1">
      <c r="A26" s="178"/>
      <c r="B26" s="481" t="s">
        <v>53</v>
      </c>
      <c r="C26" s="249" t="s">
        <v>173</v>
      </c>
      <c r="D26" s="648"/>
      <c r="E26" s="638"/>
      <c r="F26" s="638"/>
      <c r="G26" s="638"/>
      <c r="H26" s="638"/>
      <c r="I26" s="639"/>
      <c r="J26" s="638"/>
      <c r="K26" s="638"/>
      <c r="L26" s="638"/>
      <c r="M26" s="638"/>
      <c r="N26" s="638"/>
      <c r="O26" s="639"/>
    </row>
    <row r="27" spans="1:15" ht="16.5" customHeight="1">
      <c r="A27" s="178"/>
      <c r="B27" s="633" t="s">
        <v>54</v>
      </c>
      <c r="C27" s="644" t="s">
        <v>301</v>
      </c>
      <c r="D27" s="604"/>
      <c r="E27" s="646"/>
      <c r="F27" s="646"/>
      <c r="G27" s="646"/>
      <c r="H27" s="646"/>
      <c r="I27" s="647"/>
      <c r="J27" s="646"/>
      <c r="K27" s="646"/>
      <c r="L27" s="646"/>
      <c r="M27" s="646"/>
      <c r="N27" s="646"/>
      <c r="O27" s="647"/>
    </row>
    <row r="28" spans="2:15" ht="16.5">
      <c r="B28" s="228"/>
      <c r="C28" s="943" t="str">
        <f>+CONCATENATE("Табела ГТ-6.2.12.1 Назив улаза/излаза и назив корисника са прекорачењем уговорених капацитета у "," ",'Naslovna strana'!E15,".години")</f>
        <v>Табела ГТ-6.2.12.1 Назив улаза/излаза и назив корисника са прекорачењем уговорених капацитета у  .години</v>
      </c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232" t="s">
        <v>289</v>
      </c>
    </row>
    <row r="29" spans="2:16" ht="15.75" thickBot="1">
      <c r="B29" s="486"/>
      <c r="C29" s="486"/>
      <c r="D29" s="487"/>
      <c r="E29" s="488" t="s">
        <v>122</v>
      </c>
      <c r="F29" s="489" t="s">
        <v>123</v>
      </c>
      <c r="G29" s="490" t="s">
        <v>124</v>
      </c>
      <c r="H29" s="490" t="s">
        <v>125</v>
      </c>
      <c r="I29" s="489" t="s">
        <v>126</v>
      </c>
      <c r="J29" s="693" t="s">
        <v>127</v>
      </c>
      <c r="K29" s="491" t="s">
        <v>128</v>
      </c>
      <c r="L29" s="489" t="s">
        <v>129</v>
      </c>
      <c r="M29" s="492" t="s">
        <v>130</v>
      </c>
      <c r="N29" s="490" t="s">
        <v>131</v>
      </c>
      <c r="O29" s="493" t="s">
        <v>132</v>
      </c>
      <c r="P29" s="498" t="s">
        <v>133</v>
      </c>
    </row>
    <row r="30" spans="2:16" ht="15.75" thickBot="1">
      <c r="B30" s="486" t="s">
        <v>177</v>
      </c>
      <c r="C30" s="241" t="s">
        <v>536</v>
      </c>
      <c r="D30" s="241" t="s">
        <v>537</v>
      </c>
      <c r="E30" s="584">
        <f aca="true" t="shared" si="4" ref="E30:P30">SUM(E31:E230)</f>
        <v>0</v>
      </c>
      <c r="F30" s="584">
        <f t="shared" si="4"/>
        <v>0</v>
      </c>
      <c r="G30" s="568">
        <f t="shared" si="4"/>
        <v>0</v>
      </c>
      <c r="H30" s="568">
        <f t="shared" si="4"/>
        <v>0</v>
      </c>
      <c r="I30" s="568">
        <f t="shared" si="4"/>
        <v>0</v>
      </c>
      <c r="J30" s="569">
        <f t="shared" si="4"/>
        <v>0</v>
      </c>
      <c r="K30" s="568">
        <f t="shared" si="4"/>
        <v>0</v>
      </c>
      <c r="L30" s="568">
        <f t="shared" si="4"/>
        <v>0</v>
      </c>
      <c r="M30" s="568">
        <f t="shared" si="4"/>
        <v>0</v>
      </c>
      <c r="N30" s="568">
        <f t="shared" si="4"/>
        <v>0</v>
      </c>
      <c r="O30" s="568">
        <f t="shared" si="4"/>
        <v>0</v>
      </c>
      <c r="P30" s="569">
        <f t="shared" si="4"/>
        <v>0</v>
      </c>
    </row>
    <row r="31" spans="2:16" ht="15">
      <c r="B31" s="253" t="s">
        <v>270</v>
      </c>
      <c r="C31" s="253" t="s">
        <v>600</v>
      </c>
      <c r="D31" s="510"/>
      <c r="E31" s="586"/>
      <c r="F31" s="586"/>
      <c r="G31" s="586"/>
      <c r="H31" s="586"/>
      <c r="I31" s="586"/>
      <c r="J31" s="605"/>
      <c r="K31" s="586"/>
      <c r="L31" s="586"/>
      <c r="M31" s="586"/>
      <c r="N31" s="586"/>
      <c r="O31" s="586"/>
      <c r="P31" s="605"/>
    </row>
    <row r="32" spans="2:16" ht="15">
      <c r="B32" s="245" t="s">
        <v>67</v>
      </c>
      <c r="C32" s="245" t="s">
        <v>595</v>
      </c>
      <c r="D32" s="510"/>
      <c r="E32" s="586"/>
      <c r="F32" s="586"/>
      <c r="G32" s="586"/>
      <c r="H32" s="586"/>
      <c r="I32" s="586"/>
      <c r="J32" s="605"/>
      <c r="K32" s="586"/>
      <c r="L32" s="586"/>
      <c r="M32" s="586"/>
      <c r="N32" s="586"/>
      <c r="O32" s="586"/>
      <c r="P32" s="605"/>
    </row>
    <row r="33" spans="2:16" ht="15">
      <c r="B33" s="253" t="s">
        <v>59</v>
      </c>
      <c r="C33" s="253" t="s">
        <v>596</v>
      </c>
      <c r="D33" s="510"/>
      <c r="E33" s="586"/>
      <c r="F33" s="586"/>
      <c r="G33" s="586"/>
      <c r="H33" s="586"/>
      <c r="I33" s="586"/>
      <c r="J33" s="605"/>
      <c r="K33" s="586"/>
      <c r="L33" s="586"/>
      <c r="M33" s="586"/>
      <c r="N33" s="586"/>
      <c r="O33" s="586"/>
      <c r="P33" s="605"/>
    </row>
    <row r="34" spans="2:16" ht="15">
      <c r="B34" s="253" t="s">
        <v>61</v>
      </c>
      <c r="C34" s="253" t="s">
        <v>597</v>
      </c>
      <c r="D34" s="510"/>
      <c r="E34" s="586"/>
      <c r="F34" s="586"/>
      <c r="G34" s="586"/>
      <c r="H34" s="586"/>
      <c r="I34" s="586"/>
      <c r="J34" s="605"/>
      <c r="K34" s="586"/>
      <c r="L34" s="586"/>
      <c r="M34" s="586"/>
      <c r="N34" s="586"/>
      <c r="O34" s="586"/>
      <c r="P34" s="605"/>
    </row>
    <row r="35" spans="2:16" ht="15">
      <c r="B35" s="245" t="s">
        <v>271</v>
      </c>
      <c r="C35" s="245" t="s">
        <v>598</v>
      </c>
      <c r="D35" s="510"/>
      <c r="E35" s="586"/>
      <c r="F35" s="586"/>
      <c r="G35" s="586"/>
      <c r="H35" s="586"/>
      <c r="I35" s="586"/>
      <c r="J35" s="605"/>
      <c r="K35" s="586"/>
      <c r="L35" s="586"/>
      <c r="M35" s="586"/>
      <c r="N35" s="586"/>
      <c r="O35" s="586"/>
      <c r="P35" s="605"/>
    </row>
    <row r="36" spans="2:16" ht="15">
      <c r="B36" s="253" t="s">
        <v>272</v>
      </c>
      <c r="C36" s="253" t="s">
        <v>599</v>
      </c>
      <c r="D36" s="510"/>
      <c r="E36" s="586"/>
      <c r="F36" s="586"/>
      <c r="G36" s="586"/>
      <c r="H36" s="586"/>
      <c r="I36" s="586"/>
      <c r="J36" s="605"/>
      <c r="K36" s="586"/>
      <c r="L36" s="586"/>
      <c r="M36" s="586"/>
      <c r="N36" s="586"/>
      <c r="O36" s="586"/>
      <c r="P36" s="605"/>
    </row>
    <row r="37" spans="2:16" ht="15">
      <c r="B37" s="253" t="s">
        <v>273</v>
      </c>
      <c r="C37" s="245" t="s">
        <v>538</v>
      </c>
      <c r="D37" s="510"/>
      <c r="E37" s="587"/>
      <c r="F37" s="587"/>
      <c r="G37" s="587"/>
      <c r="H37" s="587"/>
      <c r="I37" s="587"/>
      <c r="J37" s="597"/>
      <c r="K37" s="587"/>
      <c r="L37" s="587"/>
      <c r="M37" s="587"/>
      <c r="N37" s="587"/>
      <c r="O37" s="587"/>
      <c r="P37" s="597"/>
    </row>
    <row r="38" spans="2:16" ht="15">
      <c r="B38" s="245" t="s">
        <v>274</v>
      </c>
      <c r="C38" s="253" t="s">
        <v>539</v>
      </c>
      <c r="D38" s="510"/>
      <c r="E38" s="586"/>
      <c r="F38" s="586"/>
      <c r="G38" s="586"/>
      <c r="H38" s="586"/>
      <c r="I38" s="586"/>
      <c r="J38" s="605"/>
      <c r="K38" s="586"/>
      <c r="L38" s="586"/>
      <c r="M38" s="586"/>
      <c r="N38" s="586"/>
      <c r="O38" s="586"/>
      <c r="P38" s="605"/>
    </row>
    <row r="39" spans="2:16" ht="15">
      <c r="B39" s="253" t="s">
        <v>275</v>
      </c>
      <c r="C39" s="253" t="s">
        <v>540</v>
      </c>
      <c r="D39" s="510"/>
      <c r="E39" s="586"/>
      <c r="F39" s="586"/>
      <c r="G39" s="586"/>
      <c r="H39" s="586"/>
      <c r="I39" s="586"/>
      <c r="J39" s="605"/>
      <c r="K39" s="586"/>
      <c r="L39" s="586"/>
      <c r="M39" s="586"/>
      <c r="N39" s="586"/>
      <c r="O39" s="586"/>
      <c r="P39" s="605"/>
    </row>
    <row r="40" spans="2:16" ht="15">
      <c r="B40" s="253" t="s">
        <v>276</v>
      </c>
      <c r="C40" s="245" t="s">
        <v>541</v>
      </c>
      <c r="D40" s="510"/>
      <c r="E40" s="586"/>
      <c r="F40" s="586"/>
      <c r="G40" s="586"/>
      <c r="H40" s="586"/>
      <c r="I40" s="586"/>
      <c r="J40" s="605"/>
      <c r="K40" s="586"/>
      <c r="L40" s="586"/>
      <c r="M40" s="586"/>
      <c r="N40" s="586"/>
      <c r="O40" s="586"/>
      <c r="P40" s="605"/>
    </row>
    <row r="41" spans="2:16" ht="15">
      <c r="B41" s="245" t="s">
        <v>346</v>
      </c>
      <c r="C41" s="253" t="s">
        <v>542</v>
      </c>
      <c r="D41" s="510"/>
      <c r="E41" s="586"/>
      <c r="F41" s="586"/>
      <c r="G41" s="586"/>
      <c r="H41" s="586"/>
      <c r="I41" s="586"/>
      <c r="J41" s="605"/>
      <c r="K41" s="586"/>
      <c r="L41" s="586"/>
      <c r="M41" s="586"/>
      <c r="N41" s="586"/>
      <c r="O41" s="586"/>
      <c r="P41" s="605"/>
    </row>
    <row r="42" spans="2:16" ht="15">
      <c r="B42" s="253" t="s">
        <v>347</v>
      </c>
      <c r="C42" s="253" t="s">
        <v>543</v>
      </c>
      <c r="D42" s="510"/>
      <c r="E42" s="586"/>
      <c r="F42" s="586"/>
      <c r="G42" s="586"/>
      <c r="H42" s="586"/>
      <c r="I42" s="586"/>
      <c r="J42" s="605"/>
      <c r="K42" s="586"/>
      <c r="L42" s="586"/>
      <c r="M42" s="586"/>
      <c r="N42" s="586"/>
      <c r="O42" s="586"/>
      <c r="P42" s="605"/>
    </row>
    <row r="43" spans="2:16" ht="15">
      <c r="B43" s="253" t="s">
        <v>348</v>
      </c>
      <c r="C43" s="245" t="s">
        <v>544</v>
      </c>
      <c r="D43" s="510"/>
      <c r="E43" s="586"/>
      <c r="F43" s="586"/>
      <c r="G43" s="586"/>
      <c r="H43" s="586"/>
      <c r="I43" s="586"/>
      <c r="J43" s="605"/>
      <c r="K43" s="586"/>
      <c r="L43" s="586"/>
      <c r="M43" s="586"/>
      <c r="N43" s="586"/>
      <c r="O43" s="586"/>
      <c r="P43" s="605"/>
    </row>
    <row r="44" spans="2:16" ht="15">
      <c r="B44" s="245" t="s">
        <v>349</v>
      </c>
      <c r="C44" s="253" t="s">
        <v>545</v>
      </c>
      <c r="D44" s="510"/>
      <c r="E44" s="586"/>
      <c r="F44" s="586"/>
      <c r="G44" s="586"/>
      <c r="H44" s="586"/>
      <c r="I44" s="586"/>
      <c r="J44" s="605"/>
      <c r="K44" s="586"/>
      <c r="L44" s="586"/>
      <c r="M44" s="586"/>
      <c r="N44" s="586"/>
      <c r="O44" s="586"/>
      <c r="P44" s="605"/>
    </row>
    <row r="45" spans="2:16" ht="15">
      <c r="B45" s="253" t="s">
        <v>350</v>
      </c>
      <c r="C45" s="253" t="s">
        <v>546</v>
      </c>
      <c r="D45" s="510"/>
      <c r="E45" s="586"/>
      <c r="F45" s="586"/>
      <c r="G45" s="586"/>
      <c r="H45" s="586"/>
      <c r="I45" s="586"/>
      <c r="J45" s="605"/>
      <c r="K45" s="586"/>
      <c r="L45" s="586"/>
      <c r="M45" s="586"/>
      <c r="N45" s="586"/>
      <c r="O45" s="586"/>
      <c r="P45" s="605"/>
    </row>
    <row r="46" spans="2:16" ht="15">
      <c r="B46" s="253" t="s">
        <v>351</v>
      </c>
      <c r="C46" s="245" t="s">
        <v>547</v>
      </c>
      <c r="D46" s="510"/>
      <c r="E46" s="586"/>
      <c r="F46" s="586"/>
      <c r="G46" s="586"/>
      <c r="H46" s="586"/>
      <c r="I46" s="586"/>
      <c r="J46" s="605"/>
      <c r="K46" s="586"/>
      <c r="L46" s="586"/>
      <c r="M46" s="586"/>
      <c r="N46" s="586"/>
      <c r="O46" s="586"/>
      <c r="P46" s="605"/>
    </row>
    <row r="47" spans="2:16" ht="15">
      <c r="B47" s="245" t="s">
        <v>352</v>
      </c>
      <c r="C47" s="253" t="s">
        <v>548</v>
      </c>
      <c r="D47" s="510"/>
      <c r="E47" s="586"/>
      <c r="F47" s="586"/>
      <c r="G47" s="586"/>
      <c r="H47" s="586"/>
      <c r="I47" s="586"/>
      <c r="J47" s="605"/>
      <c r="K47" s="586"/>
      <c r="L47" s="586"/>
      <c r="M47" s="586"/>
      <c r="N47" s="586"/>
      <c r="O47" s="586"/>
      <c r="P47" s="605"/>
    </row>
    <row r="48" spans="2:16" ht="15">
      <c r="B48" s="253" t="s">
        <v>353</v>
      </c>
      <c r="C48" s="253" t="s">
        <v>549</v>
      </c>
      <c r="D48" s="510"/>
      <c r="E48" s="586"/>
      <c r="F48" s="586"/>
      <c r="G48" s="586"/>
      <c r="H48" s="586"/>
      <c r="I48" s="586"/>
      <c r="J48" s="605"/>
      <c r="K48" s="586"/>
      <c r="L48" s="586"/>
      <c r="M48" s="586"/>
      <c r="N48" s="586"/>
      <c r="O48" s="586"/>
      <c r="P48" s="605"/>
    </row>
    <row r="49" spans="2:16" ht="15">
      <c r="B49" s="253" t="s">
        <v>354</v>
      </c>
      <c r="C49" s="245" t="s">
        <v>550</v>
      </c>
      <c r="D49" s="510"/>
      <c r="E49" s="586"/>
      <c r="F49" s="586"/>
      <c r="G49" s="586"/>
      <c r="H49" s="586"/>
      <c r="I49" s="586"/>
      <c r="J49" s="605"/>
      <c r="K49" s="586"/>
      <c r="L49" s="586"/>
      <c r="M49" s="586"/>
      <c r="N49" s="586"/>
      <c r="O49" s="586"/>
      <c r="P49" s="605"/>
    </row>
    <row r="50" spans="2:16" ht="15">
      <c r="B50" s="245" t="s">
        <v>355</v>
      </c>
      <c r="C50" s="253" t="s">
        <v>551</v>
      </c>
      <c r="D50" s="510"/>
      <c r="E50" s="586"/>
      <c r="F50" s="586"/>
      <c r="G50" s="586"/>
      <c r="H50" s="586"/>
      <c r="I50" s="586"/>
      <c r="J50" s="605"/>
      <c r="K50" s="586"/>
      <c r="L50" s="586"/>
      <c r="M50" s="586"/>
      <c r="N50" s="586"/>
      <c r="O50" s="586"/>
      <c r="P50" s="605"/>
    </row>
    <row r="51" spans="2:16" ht="15">
      <c r="B51" s="253" t="s">
        <v>356</v>
      </c>
      <c r="C51" s="253" t="s">
        <v>552</v>
      </c>
      <c r="D51" s="510"/>
      <c r="E51" s="586"/>
      <c r="F51" s="586"/>
      <c r="G51" s="586"/>
      <c r="H51" s="586"/>
      <c r="I51" s="586"/>
      <c r="J51" s="605"/>
      <c r="K51" s="586"/>
      <c r="L51" s="586"/>
      <c r="M51" s="586"/>
      <c r="N51" s="586"/>
      <c r="O51" s="586"/>
      <c r="P51" s="605"/>
    </row>
    <row r="52" spans="2:16" ht="15">
      <c r="B52" s="253" t="s">
        <v>357</v>
      </c>
      <c r="C52" s="245" t="s">
        <v>553</v>
      </c>
      <c r="D52" s="510"/>
      <c r="E52" s="586"/>
      <c r="F52" s="586"/>
      <c r="G52" s="586"/>
      <c r="H52" s="586"/>
      <c r="I52" s="586"/>
      <c r="J52" s="605"/>
      <c r="K52" s="586"/>
      <c r="L52" s="586"/>
      <c r="M52" s="586"/>
      <c r="N52" s="586"/>
      <c r="O52" s="586"/>
      <c r="P52" s="605"/>
    </row>
    <row r="53" spans="2:16" ht="15">
      <c r="B53" s="245" t="s">
        <v>358</v>
      </c>
      <c r="C53" s="253" t="s">
        <v>554</v>
      </c>
      <c r="D53" s="510"/>
      <c r="E53" s="586"/>
      <c r="F53" s="586"/>
      <c r="G53" s="586"/>
      <c r="H53" s="586"/>
      <c r="I53" s="586"/>
      <c r="J53" s="605"/>
      <c r="K53" s="586"/>
      <c r="L53" s="586"/>
      <c r="M53" s="586"/>
      <c r="N53" s="586"/>
      <c r="O53" s="586"/>
      <c r="P53" s="605"/>
    </row>
    <row r="54" spans="2:16" ht="15">
      <c r="B54" s="253" t="s">
        <v>359</v>
      </c>
      <c r="C54" s="253" t="s">
        <v>555</v>
      </c>
      <c r="D54" s="510"/>
      <c r="E54" s="586"/>
      <c r="F54" s="586"/>
      <c r="G54" s="586"/>
      <c r="H54" s="586"/>
      <c r="I54" s="586"/>
      <c r="J54" s="605"/>
      <c r="K54" s="586"/>
      <c r="L54" s="586"/>
      <c r="M54" s="586"/>
      <c r="N54" s="586"/>
      <c r="O54" s="586"/>
      <c r="P54" s="605"/>
    </row>
    <row r="55" spans="2:16" ht="15">
      <c r="B55" s="253" t="s">
        <v>360</v>
      </c>
      <c r="C55" s="245" t="s">
        <v>556</v>
      </c>
      <c r="D55" s="510"/>
      <c r="E55" s="586"/>
      <c r="F55" s="586"/>
      <c r="G55" s="586"/>
      <c r="H55" s="586"/>
      <c r="I55" s="586"/>
      <c r="J55" s="605"/>
      <c r="K55" s="586"/>
      <c r="L55" s="586"/>
      <c r="M55" s="586"/>
      <c r="N55" s="586"/>
      <c r="O55" s="586"/>
      <c r="P55" s="605"/>
    </row>
    <row r="56" spans="2:16" ht="15">
      <c r="B56" s="245" t="s">
        <v>361</v>
      </c>
      <c r="C56" s="253" t="s">
        <v>557</v>
      </c>
      <c r="D56" s="510"/>
      <c r="E56" s="586"/>
      <c r="F56" s="586"/>
      <c r="G56" s="586"/>
      <c r="H56" s="586"/>
      <c r="I56" s="586"/>
      <c r="J56" s="605"/>
      <c r="K56" s="586"/>
      <c r="L56" s="586"/>
      <c r="M56" s="586"/>
      <c r="N56" s="586"/>
      <c r="O56" s="586"/>
      <c r="P56" s="605"/>
    </row>
    <row r="57" spans="2:16" ht="15">
      <c r="B57" s="253" t="s">
        <v>362</v>
      </c>
      <c r="C57" s="253" t="s">
        <v>558</v>
      </c>
      <c r="D57" s="510"/>
      <c r="E57" s="586"/>
      <c r="F57" s="586"/>
      <c r="G57" s="586"/>
      <c r="H57" s="586"/>
      <c r="I57" s="586"/>
      <c r="J57" s="605"/>
      <c r="K57" s="586"/>
      <c r="L57" s="586"/>
      <c r="M57" s="586"/>
      <c r="N57" s="586"/>
      <c r="O57" s="586"/>
      <c r="P57" s="605"/>
    </row>
    <row r="58" spans="2:16" ht="15">
      <c r="B58" s="253" t="s">
        <v>363</v>
      </c>
      <c r="C58" s="245" t="s">
        <v>559</v>
      </c>
      <c r="D58" s="510"/>
      <c r="E58" s="586"/>
      <c r="F58" s="586"/>
      <c r="G58" s="586"/>
      <c r="H58" s="586"/>
      <c r="I58" s="586"/>
      <c r="J58" s="605"/>
      <c r="K58" s="586"/>
      <c r="L58" s="586"/>
      <c r="M58" s="586"/>
      <c r="N58" s="586"/>
      <c r="O58" s="586"/>
      <c r="P58" s="605"/>
    </row>
    <row r="59" spans="2:16" ht="15">
      <c r="B59" s="245" t="s">
        <v>364</v>
      </c>
      <c r="C59" s="253" t="s">
        <v>560</v>
      </c>
      <c r="D59" s="510"/>
      <c r="E59" s="586"/>
      <c r="F59" s="586"/>
      <c r="G59" s="586"/>
      <c r="H59" s="586"/>
      <c r="I59" s="586"/>
      <c r="J59" s="605"/>
      <c r="K59" s="586"/>
      <c r="L59" s="586"/>
      <c r="M59" s="586"/>
      <c r="N59" s="586"/>
      <c r="O59" s="586"/>
      <c r="P59" s="605"/>
    </row>
    <row r="60" spans="2:16" ht="15">
      <c r="B60" s="253" t="s">
        <v>365</v>
      </c>
      <c r="C60" s="253" t="s">
        <v>561</v>
      </c>
      <c r="D60" s="510"/>
      <c r="E60" s="586"/>
      <c r="F60" s="586"/>
      <c r="G60" s="586"/>
      <c r="H60" s="586"/>
      <c r="I60" s="586"/>
      <c r="J60" s="605"/>
      <c r="K60" s="586"/>
      <c r="L60" s="586"/>
      <c r="M60" s="586"/>
      <c r="N60" s="586"/>
      <c r="O60" s="586"/>
      <c r="P60" s="605"/>
    </row>
    <row r="61" spans="2:16" ht="15">
      <c r="B61" s="253" t="s">
        <v>366</v>
      </c>
      <c r="C61" s="245" t="s">
        <v>562</v>
      </c>
      <c r="D61" s="510"/>
      <c r="E61" s="586"/>
      <c r="F61" s="586"/>
      <c r="G61" s="586"/>
      <c r="H61" s="586"/>
      <c r="I61" s="586"/>
      <c r="J61" s="605"/>
      <c r="K61" s="586"/>
      <c r="L61" s="586"/>
      <c r="M61" s="586"/>
      <c r="N61" s="586"/>
      <c r="O61" s="586"/>
      <c r="P61" s="605"/>
    </row>
    <row r="62" spans="2:16" ht="15">
      <c r="B62" s="245" t="s">
        <v>367</v>
      </c>
      <c r="C62" s="253" t="s">
        <v>563</v>
      </c>
      <c r="D62" s="510"/>
      <c r="E62" s="586"/>
      <c r="F62" s="586"/>
      <c r="G62" s="586"/>
      <c r="H62" s="586"/>
      <c r="I62" s="586"/>
      <c r="J62" s="605"/>
      <c r="K62" s="586"/>
      <c r="L62" s="586"/>
      <c r="M62" s="586"/>
      <c r="N62" s="586"/>
      <c r="O62" s="586"/>
      <c r="P62" s="605"/>
    </row>
    <row r="63" spans="2:16" ht="15">
      <c r="B63" s="253" t="s">
        <v>368</v>
      </c>
      <c r="C63" s="253" t="s">
        <v>564</v>
      </c>
      <c r="D63" s="510"/>
      <c r="E63" s="586"/>
      <c r="F63" s="586"/>
      <c r="G63" s="586"/>
      <c r="H63" s="586"/>
      <c r="I63" s="586"/>
      <c r="J63" s="605"/>
      <c r="K63" s="586"/>
      <c r="L63" s="586"/>
      <c r="M63" s="586"/>
      <c r="N63" s="586"/>
      <c r="O63" s="586"/>
      <c r="P63" s="605"/>
    </row>
    <row r="64" spans="2:16" ht="15">
      <c r="B64" s="253" t="s">
        <v>369</v>
      </c>
      <c r="C64" s="245" t="s">
        <v>565</v>
      </c>
      <c r="D64" s="510"/>
      <c r="E64" s="586"/>
      <c r="F64" s="586"/>
      <c r="G64" s="586"/>
      <c r="H64" s="586"/>
      <c r="I64" s="586"/>
      <c r="J64" s="605"/>
      <c r="K64" s="586"/>
      <c r="L64" s="586"/>
      <c r="M64" s="586"/>
      <c r="N64" s="586"/>
      <c r="O64" s="586"/>
      <c r="P64" s="605"/>
    </row>
    <row r="65" spans="2:16" ht="15">
      <c r="B65" s="245" t="s">
        <v>370</v>
      </c>
      <c r="C65" s="253" t="s">
        <v>566</v>
      </c>
      <c r="D65" s="510"/>
      <c r="E65" s="586"/>
      <c r="F65" s="586"/>
      <c r="G65" s="586"/>
      <c r="H65" s="586"/>
      <c r="I65" s="586"/>
      <c r="J65" s="605"/>
      <c r="K65" s="586"/>
      <c r="L65" s="586"/>
      <c r="M65" s="586"/>
      <c r="N65" s="586"/>
      <c r="O65" s="586"/>
      <c r="P65" s="605"/>
    </row>
    <row r="66" spans="2:16" ht="15">
      <c r="B66" s="253" t="s">
        <v>371</v>
      </c>
      <c r="C66" s="253" t="s">
        <v>567</v>
      </c>
      <c r="D66" s="510"/>
      <c r="E66" s="586"/>
      <c r="F66" s="586"/>
      <c r="G66" s="586"/>
      <c r="H66" s="586"/>
      <c r="I66" s="586"/>
      <c r="J66" s="605"/>
      <c r="K66" s="586"/>
      <c r="L66" s="586"/>
      <c r="M66" s="586"/>
      <c r="N66" s="586"/>
      <c r="O66" s="586"/>
      <c r="P66" s="605"/>
    </row>
    <row r="67" spans="2:16" ht="15">
      <c r="B67" s="253" t="s">
        <v>372</v>
      </c>
      <c r="C67" s="245" t="s">
        <v>568</v>
      </c>
      <c r="D67" s="510"/>
      <c r="E67" s="586"/>
      <c r="F67" s="586"/>
      <c r="G67" s="586"/>
      <c r="H67" s="586"/>
      <c r="I67" s="586"/>
      <c r="J67" s="605"/>
      <c r="K67" s="586"/>
      <c r="L67" s="586"/>
      <c r="M67" s="586"/>
      <c r="N67" s="586"/>
      <c r="O67" s="586"/>
      <c r="P67" s="605"/>
    </row>
    <row r="68" spans="2:16" ht="15">
      <c r="B68" s="245" t="s">
        <v>373</v>
      </c>
      <c r="C68" s="253" t="s">
        <v>569</v>
      </c>
      <c r="D68" s="510"/>
      <c r="E68" s="586"/>
      <c r="F68" s="586"/>
      <c r="G68" s="586"/>
      <c r="H68" s="586"/>
      <c r="I68" s="586"/>
      <c r="J68" s="605"/>
      <c r="K68" s="586"/>
      <c r="L68" s="586"/>
      <c r="M68" s="586"/>
      <c r="N68" s="586"/>
      <c r="O68" s="586"/>
      <c r="P68" s="605"/>
    </row>
    <row r="69" spans="2:16" ht="15">
      <c r="B69" s="253" t="s">
        <v>374</v>
      </c>
      <c r="C69" s="253" t="s">
        <v>570</v>
      </c>
      <c r="D69" s="510"/>
      <c r="E69" s="586"/>
      <c r="F69" s="586"/>
      <c r="G69" s="586"/>
      <c r="H69" s="586"/>
      <c r="I69" s="586"/>
      <c r="J69" s="605"/>
      <c r="K69" s="586"/>
      <c r="L69" s="586"/>
      <c r="M69" s="586"/>
      <c r="N69" s="586"/>
      <c r="O69" s="586"/>
      <c r="P69" s="605"/>
    </row>
    <row r="70" spans="2:16" ht="15">
      <c r="B70" s="253" t="s">
        <v>375</v>
      </c>
      <c r="C70" s="245" t="s">
        <v>571</v>
      </c>
      <c r="D70" s="510"/>
      <c r="E70" s="586"/>
      <c r="F70" s="586"/>
      <c r="G70" s="586"/>
      <c r="H70" s="586"/>
      <c r="I70" s="586"/>
      <c r="J70" s="605"/>
      <c r="K70" s="586"/>
      <c r="L70" s="586"/>
      <c r="M70" s="586"/>
      <c r="N70" s="586"/>
      <c r="O70" s="586"/>
      <c r="P70" s="605"/>
    </row>
    <row r="71" spans="2:16" ht="15">
      <c r="B71" s="245" t="s">
        <v>376</v>
      </c>
      <c r="C71" s="253" t="s">
        <v>572</v>
      </c>
      <c r="D71" s="510"/>
      <c r="E71" s="586"/>
      <c r="F71" s="586"/>
      <c r="G71" s="586"/>
      <c r="H71" s="586"/>
      <c r="I71" s="586"/>
      <c r="J71" s="605"/>
      <c r="K71" s="586"/>
      <c r="L71" s="586"/>
      <c r="M71" s="586"/>
      <c r="N71" s="586"/>
      <c r="O71" s="586"/>
      <c r="P71" s="605"/>
    </row>
    <row r="72" spans="2:16" ht="15">
      <c r="B72" s="253" t="s">
        <v>377</v>
      </c>
      <c r="C72" s="253" t="s">
        <v>573</v>
      </c>
      <c r="D72" s="510"/>
      <c r="E72" s="586"/>
      <c r="F72" s="586"/>
      <c r="G72" s="586"/>
      <c r="H72" s="586"/>
      <c r="I72" s="586"/>
      <c r="J72" s="605"/>
      <c r="K72" s="586"/>
      <c r="L72" s="586"/>
      <c r="M72" s="586"/>
      <c r="N72" s="586"/>
      <c r="O72" s="586"/>
      <c r="P72" s="605"/>
    </row>
    <row r="73" spans="2:16" ht="15">
      <c r="B73" s="253" t="s">
        <v>378</v>
      </c>
      <c r="C73" s="245" t="s">
        <v>574</v>
      </c>
      <c r="D73" s="510"/>
      <c r="E73" s="586"/>
      <c r="F73" s="586"/>
      <c r="G73" s="586"/>
      <c r="H73" s="586"/>
      <c r="I73" s="586"/>
      <c r="J73" s="605"/>
      <c r="K73" s="586"/>
      <c r="L73" s="586"/>
      <c r="M73" s="586"/>
      <c r="N73" s="586"/>
      <c r="O73" s="586"/>
      <c r="P73" s="605"/>
    </row>
    <row r="74" spans="2:16" ht="15">
      <c r="B74" s="245" t="s">
        <v>379</v>
      </c>
      <c r="C74" s="253" t="s">
        <v>575</v>
      </c>
      <c r="D74" s="510"/>
      <c r="E74" s="586"/>
      <c r="F74" s="586"/>
      <c r="G74" s="586"/>
      <c r="H74" s="586"/>
      <c r="I74" s="586"/>
      <c r="J74" s="605"/>
      <c r="K74" s="586"/>
      <c r="L74" s="586"/>
      <c r="M74" s="586"/>
      <c r="N74" s="586"/>
      <c r="O74" s="586"/>
      <c r="P74" s="605"/>
    </row>
    <row r="75" spans="2:16" ht="15">
      <c r="B75" s="253" t="s">
        <v>380</v>
      </c>
      <c r="C75" s="253" t="s">
        <v>576</v>
      </c>
      <c r="D75" s="510"/>
      <c r="E75" s="586"/>
      <c r="F75" s="586"/>
      <c r="G75" s="586"/>
      <c r="H75" s="586"/>
      <c r="I75" s="586"/>
      <c r="J75" s="605"/>
      <c r="K75" s="586"/>
      <c r="L75" s="586"/>
      <c r="M75" s="586"/>
      <c r="N75" s="586"/>
      <c r="O75" s="586"/>
      <c r="P75" s="605"/>
    </row>
    <row r="76" spans="2:16" ht="15">
      <c r="B76" s="253" t="s">
        <v>381</v>
      </c>
      <c r="C76" s="245" t="s">
        <v>577</v>
      </c>
      <c r="D76" s="510"/>
      <c r="E76" s="586"/>
      <c r="F76" s="586"/>
      <c r="G76" s="586"/>
      <c r="H76" s="586"/>
      <c r="I76" s="586"/>
      <c r="J76" s="605"/>
      <c r="K76" s="586"/>
      <c r="L76" s="586"/>
      <c r="M76" s="586"/>
      <c r="N76" s="586"/>
      <c r="O76" s="586"/>
      <c r="P76" s="605"/>
    </row>
    <row r="77" spans="2:16" ht="15">
      <c r="B77" s="245" t="s">
        <v>382</v>
      </c>
      <c r="C77" s="253" t="s">
        <v>578</v>
      </c>
      <c r="D77" s="510"/>
      <c r="E77" s="586"/>
      <c r="F77" s="586"/>
      <c r="G77" s="586"/>
      <c r="H77" s="586"/>
      <c r="I77" s="586"/>
      <c r="J77" s="605"/>
      <c r="K77" s="586"/>
      <c r="L77" s="586"/>
      <c r="M77" s="586"/>
      <c r="N77" s="586"/>
      <c r="O77" s="586"/>
      <c r="P77" s="605"/>
    </row>
    <row r="78" spans="2:16" ht="15">
      <c r="B78" s="253" t="s">
        <v>383</v>
      </c>
      <c r="C78" s="253" t="s">
        <v>579</v>
      </c>
      <c r="D78" s="510"/>
      <c r="E78" s="586"/>
      <c r="F78" s="586"/>
      <c r="G78" s="586"/>
      <c r="H78" s="586"/>
      <c r="I78" s="586"/>
      <c r="J78" s="605"/>
      <c r="K78" s="586"/>
      <c r="L78" s="586"/>
      <c r="M78" s="586"/>
      <c r="N78" s="586"/>
      <c r="O78" s="586"/>
      <c r="P78" s="605"/>
    </row>
    <row r="79" spans="2:16" ht="15">
      <c r="B79" s="253" t="s">
        <v>384</v>
      </c>
      <c r="C79" s="245" t="s">
        <v>580</v>
      </c>
      <c r="D79" s="510"/>
      <c r="E79" s="586"/>
      <c r="F79" s="586"/>
      <c r="G79" s="586"/>
      <c r="H79" s="586"/>
      <c r="I79" s="586"/>
      <c r="J79" s="605"/>
      <c r="K79" s="586"/>
      <c r="L79" s="586"/>
      <c r="M79" s="586"/>
      <c r="N79" s="586"/>
      <c r="O79" s="586"/>
      <c r="P79" s="605"/>
    </row>
    <row r="80" spans="2:16" ht="15">
      <c r="B80" s="245" t="s">
        <v>385</v>
      </c>
      <c r="C80" s="253" t="s">
        <v>581</v>
      </c>
      <c r="D80" s="510"/>
      <c r="E80" s="586"/>
      <c r="F80" s="586"/>
      <c r="G80" s="586"/>
      <c r="H80" s="586"/>
      <c r="I80" s="586"/>
      <c r="J80" s="605"/>
      <c r="K80" s="586"/>
      <c r="L80" s="586"/>
      <c r="M80" s="586"/>
      <c r="N80" s="586"/>
      <c r="O80" s="586"/>
      <c r="P80" s="605"/>
    </row>
    <row r="81" spans="2:16" ht="15">
      <c r="B81" s="253" t="s">
        <v>386</v>
      </c>
      <c r="C81" s="253" t="s">
        <v>582</v>
      </c>
      <c r="D81" s="510"/>
      <c r="E81" s="586"/>
      <c r="F81" s="586"/>
      <c r="G81" s="586"/>
      <c r="H81" s="586"/>
      <c r="I81" s="586"/>
      <c r="J81" s="605"/>
      <c r="K81" s="586"/>
      <c r="L81" s="586"/>
      <c r="M81" s="586"/>
      <c r="N81" s="586"/>
      <c r="O81" s="586"/>
      <c r="P81" s="605"/>
    </row>
    <row r="82" spans="2:16" ht="15">
      <c r="B82" s="253" t="s">
        <v>387</v>
      </c>
      <c r="C82" s="245" t="s">
        <v>583</v>
      </c>
      <c r="D82" s="510"/>
      <c r="E82" s="586"/>
      <c r="F82" s="586"/>
      <c r="G82" s="586"/>
      <c r="H82" s="586"/>
      <c r="I82" s="586"/>
      <c r="J82" s="605"/>
      <c r="K82" s="586"/>
      <c r="L82" s="586"/>
      <c r="M82" s="586"/>
      <c r="N82" s="586"/>
      <c r="O82" s="586"/>
      <c r="P82" s="605"/>
    </row>
    <row r="83" spans="2:16" ht="15">
      <c r="B83" s="245" t="s">
        <v>388</v>
      </c>
      <c r="C83" s="253" t="s">
        <v>584</v>
      </c>
      <c r="D83" s="510"/>
      <c r="E83" s="586"/>
      <c r="F83" s="586"/>
      <c r="G83" s="586"/>
      <c r="H83" s="586"/>
      <c r="I83" s="586"/>
      <c r="J83" s="605"/>
      <c r="K83" s="586"/>
      <c r="L83" s="586"/>
      <c r="M83" s="586"/>
      <c r="N83" s="586"/>
      <c r="O83" s="586"/>
      <c r="P83" s="605"/>
    </row>
    <row r="84" spans="2:16" ht="15">
      <c r="B84" s="253" t="s">
        <v>389</v>
      </c>
      <c r="C84" s="253" t="s">
        <v>585</v>
      </c>
      <c r="D84" s="510"/>
      <c r="E84" s="586"/>
      <c r="F84" s="586"/>
      <c r="G84" s="586"/>
      <c r="H84" s="586"/>
      <c r="I84" s="586"/>
      <c r="J84" s="605"/>
      <c r="K84" s="586"/>
      <c r="L84" s="586"/>
      <c r="M84" s="586"/>
      <c r="N84" s="586"/>
      <c r="O84" s="586"/>
      <c r="P84" s="605"/>
    </row>
    <row r="85" spans="2:16" ht="15">
      <c r="B85" s="253" t="s">
        <v>390</v>
      </c>
      <c r="C85" s="245" t="s">
        <v>586</v>
      </c>
      <c r="D85" s="510"/>
      <c r="E85" s="586"/>
      <c r="F85" s="586"/>
      <c r="G85" s="586"/>
      <c r="H85" s="586"/>
      <c r="I85" s="586"/>
      <c r="J85" s="605"/>
      <c r="K85" s="586"/>
      <c r="L85" s="586"/>
      <c r="M85" s="586"/>
      <c r="N85" s="586"/>
      <c r="O85" s="586"/>
      <c r="P85" s="605"/>
    </row>
    <row r="86" spans="2:16" ht="15">
      <c r="B86" s="245" t="s">
        <v>391</v>
      </c>
      <c r="C86" s="253" t="s">
        <v>587</v>
      </c>
      <c r="D86" s="510"/>
      <c r="E86" s="586"/>
      <c r="F86" s="586"/>
      <c r="G86" s="586"/>
      <c r="H86" s="586"/>
      <c r="I86" s="586"/>
      <c r="J86" s="605"/>
      <c r="K86" s="586"/>
      <c r="L86" s="586"/>
      <c r="M86" s="586"/>
      <c r="N86" s="586"/>
      <c r="O86" s="586"/>
      <c r="P86" s="605"/>
    </row>
    <row r="87" spans="2:16" ht="15">
      <c r="B87" s="253" t="s">
        <v>392</v>
      </c>
      <c r="C87" s="253" t="s">
        <v>588</v>
      </c>
      <c r="D87" s="510"/>
      <c r="E87" s="586"/>
      <c r="F87" s="586"/>
      <c r="G87" s="586"/>
      <c r="H87" s="586"/>
      <c r="I87" s="586"/>
      <c r="J87" s="605"/>
      <c r="K87" s="586"/>
      <c r="L87" s="586"/>
      <c r="M87" s="586"/>
      <c r="N87" s="586"/>
      <c r="O87" s="586"/>
      <c r="P87" s="605"/>
    </row>
    <row r="88" spans="2:16" ht="15">
      <c r="B88" s="253" t="s">
        <v>393</v>
      </c>
      <c r="C88" s="245" t="s">
        <v>589</v>
      </c>
      <c r="D88" s="510"/>
      <c r="E88" s="586"/>
      <c r="F88" s="586"/>
      <c r="G88" s="586"/>
      <c r="H88" s="586"/>
      <c r="I88" s="586"/>
      <c r="J88" s="605"/>
      <c r="K88" s="586"/>
      <c r="L88" s="586"/>
      <c r="M88" s="586"/>
      <c r="N88" s="586"/>
      <c r="O88" s="586"/>
      <c r="P88" s="605"/>
    </row>
    <row r="89" spans="2:16" ht="15">
      <c r="B89" s="253" t="s">
        <v>394</v>
      </c>
      <c r="C89" s="253" t="s">
        <v>590</v>
      </c>
      <c r="D89" s="510"/>
      <c r="E89" s="586"/>
      <c r="F89" s="586"/>
      <c r="G89" s="586"/>
      <c r="H89" s="586"/>
      <c r="I89" s="586"/>
      <c r="J89" s="605"/>
      <c r="K89" s="586"/>
      <c r="L89" s="586"/>
      <c r="M89" s="586"/>
      <c r="N89" s="586"/>
      <c r="O89" s="586"/>
      <c r="P89" s="605"/>
    </row>
    <row r="90" spans="2:16" ht="15">
      <c r="B90" s="253" t="s">
        <v>395</v>
      </c>
      <c r="C90" s="253" t="s">
        <v>591</v>
      </c>
      <c r="D90" s="510"/>
      <c r="E90" s="586"/>
      <c r="F90" s="586"/>
      <c r="G90" s="586"/>
      <c r="H90" s="586"/>
      <c r="I90" s="586"/>
      <c r="J90" s="605"/>
      <c r="K90" s="586"/>
      <c r="L90" s="586"/>
      <c r="M90" s="586"/>
      <c r="N90" s="586"/>
      <c r="O90" s="586"/>
      <c r="P90" s="605"/>
    </row>
    <row r="91" spans="2:16" ht="15">
      <c r="B91" s="245" t="s">
        <v>396</v>
      </c>
      <c r="C91" s="245" t="s">
        <v>592</v>
      </c>
      <c r="D91" s="510"/>
      <c r="E91" s="586"/>
      <c r="F91" s="586"/>
      <c r="G91" s="586"/>
      <c r="H91" s="586"/>
      <c r="I91" s="586"/>
      <c r="J91" s="605"/>
      <c r="K91" s="586"/>
      <c r="L91" s="586"/>
      <c r="M91" s="586"/>
      <c r="N91" s="586"/>
      <c r="O91" s="586"/>
      <c r="P91" s="605"/>
    </row>
    <row r="92" spans="2:16" ht="15">
      <c r="B92" s="253" t="s">
        <v>397</v>
      </c>
      <c r="C92" s="253" t="s">
        <v>593</v>
      </c>
      <c r="D92" s="510"/>
      <c r="E92" s="586"/>
      <c r="F92" s="586"/>
      <c r="G92" s="586"/>
      <c r="H92" s="586"/>
      <c r="I92" s="586"/>
      <c r="J92" s="605"/>
      <c r="K92" s="586"/>
      <c r="L92" s="586"/>
      <c r="M92" s="586"/>
      <c r="N92" s="586"/>
      <c r="O92" s="586"/>
      <c r="P92" s="605"/>
    </row>
    <row r="93" spans="2:16" ht="15">
      <c r="B93" s="253" t="s">
        <v>398</v>
      </c>
      <c r="C93" s="253" t="s">
        <v>594</v>
      </c>
      <c r="D93" s="510"/>
      <c r="E93" s="586"/>
      <c r="F93" s="586"/>
      <c r="G93" s="586"/>
      <c r="H93" s="586"/>
      <c r="I93" s="586"/>
      <c r="J93" s="605"/>
      <c r="K93" s="586"/>
      <c r="L93" s="586"/>
      <c r="M93" s="586"/>
      <c r="N93" s="586"/>
      <c r="O93" s="586"/>
      <c r="P93" s="605"/>
    </row>
    <row r="94" spans="2:16" ht="15">
      <c r="B94" s="253" t="s">
        <v>399</v>
      </c>
      <c r="C94" s="245" t="s">
        <v>601</v>
      </c>
      <c r="D94" s="510"/>
      <c r="E94" s="586"/>
      <c r="F94" s="586"/>
      <c r="G94" s="586"/>
      <c r="H94" s="586"/>
      <c r="I94" s="586"/>
      <c r="J94" s="605"/>
      <c r="K94" s="586"/>
      <c r="L94" s="586"/>
      <c r="M94" s="586"/>
      <c r="N94" s="586"/>
      <c r="O94" s="586"/>
      <c r="P94" s="605"/>
    </row>
    <row r="95" spans="2:16" ht="15">
      <c r="B95" s="253" t="s">
        <v>400</v>
      </c>
      <c r="C95" s="253" t="s">
        <v>602</v>
      </c>
      <c r="D95" s="510"/>
      <c r="E95" s="586"/>
      <c r="F95" s="586"/>
      <c r="G95" s="586"/>
      <c r="H95" s="586"/>
      <c r="I95" s="586"/>
      <c r="J95" s="605"/>
      <c r="K95" s="586"/>
      <c r="L95" s="586"/>
      <c r="M95" s="586"/>
      <c r="N95" s="586"/>
      <c r="O95" s="586"/>
      <c r="P95" s="605"/>
    </row>
    <row r="96" spans="2:16" ht="15">
      <c r="B96" s="245" t="s">
        <v>401</v>
      </c>
      <c r="C96" s="253" t="s">
        <v>603</v>
      </c>
      <c r="D96" s="510"/>
      <c r="E96" s="586"/>
      <c r="F96" s="586"/>
      <c r="G96" s="586"/>
      <c r="H96" s="586"/>
      <c r="I96" s="586"/>
      <c r="J96" s="605"/>
      <c r="K96" s="586"/>
      <c r="L96" s="586"/>
      <c r="M96" s="586"/>
      <c r="N96" s="586"/>
      <c r="O96" s="586"/>
      <c r="P96" s="605"/>
    </row>
    <row r="97" spans="2:16" ht="15">
      <c r="B97" s="253" t="s">
        <v>402</v>
      </c>
      <c r="C97" s="245" t="s">
        <v>604</v>
      </c>
      <c r="D97" s="510"/>
      <c r="E97" s="586"/>
      <c r="F97" s="586"/>
      <c r="G97" s="586"/>
      <c r="H97" s="586"/>
      <c r="I97" s="586"/>
      <c r="J97" s="605"/>
      <c r="K97" s="586"/>
      <c r="L97" s="586"/>
      <c r="M97" s="586"/>
      <c r="N97" s="586"/>
      <c r="O97" s="586"/>
      <c r="P97" s="605"/>
    </row>
    <row r="98" spans="2:16" ht="15">
      <c r="B98" s="253" t="s">
        <v>403</v>
      </c>
      <c r="C98" s="253" t="s">
        <v>605</v>
      </c>
      <c r="D98" s="510"/>
      <c r="E98" s="586"/>
      <c r="F98" s="586"/>
      <c r="G98" s="586"/>
      <c r="H98" s="586"/>
      <c r="I98" s="586"/>
      <c r="J98" s="605"/>
      <c r="K98" s="586"/>
      <c r="L98" s="586"/>
      <c r="M98" s="586"/>
      <c r="N98" s="586"/>
      <c r="O98" s="586"/>
      <c r="P98" s="605"/>
    </row>
    <row r="99" spans="2:16" ht="15">
      <c r="B99" s="253" t="s">
        <v>404</v>
      </c>
      <c r="C99" s="253" t="s">
        <v>606</v>
      </c>
      <c r="D99" s="510"/>
      <c r="E99" s="586"/>
      <c r="F99" s="586"/>
      <c r="G99" s="586"/>
      <c r="H99" s="586"/>
      <c r="I99" s="586"/>
      <c r="J99" s="605"/>
      <c r="K99" s="586"/>
      <c r="L99" s="586"/>
      <c r="M99" s="586"/>
      <c r="N99" s="586"/>
      <c r="O99" s="586"/>
      <c r="P99" s="605"/>
    </row>
    <row r="100" spans="2:16" ht="15">
      <c r="B100" s="253" t="s">
        <v>405</v>
      </c>
      <c r="C100" s="245" t="s">
        <v>607</v>
      </c>
      <c r="D100" s="510"/>
      <c r="E100" s="586"/>
      <c r="F100" s="586"/>
      <c r="G100" s="586"/>
      <c r="H100" s="586"/>
      <c r="I100" s="586"/>
      <c r="J100" s="605"/>
      <c r="K100" s="586"/>
      <c r="L100" s="586"/>
      <c r="M100" s="586"/>
      <c r="N100" s="586"/>
      <c r="O100" s="586"/>
      <c r="P100" s="605"/>
    </row>
    <row r="101" spans="2:16" ht="15">
      <c r="B101" s="245" t="s">
        <v>406</v>
      </c>
      <c r="C101" s="253" t="s">
        <v>608</v>
      </c>
      <c r="D101" s="510"/>
      <c r="E101" s="586"/>
      <c r="F101" s="586"/>
      <c r="G101" s="586"/>
      <c r="H101" s="586"/>
      <c r="I101" s="586"/>
      <c r="J101" s="605"/>
      <c r="K101" s="586"/>
      <c r="L101" s="586"/>
      <c r="M101" s="586"/>
      <c r="N101" s="586"/>
      <c r="O101" s="586"/>
      <c r="P101" s="605"/>
    </row>
    <row r="102" spans="2:16" ht="15">
      <c r="B102" s="253" t="s">
        <v>407</v>
      </c>
      <c r="C102" s="253" t="s">
        <v>609</v>
      </c>
      <c r="D102" s="510"/>
      <c r="E102" s="586"/>
      <c r="F102" s="586"/>
      <c r="G102" s="586"/>
      <c r="H102" s="586"/>
      <c r="I102" s="586"/>
      <c r="J102" s="605"/>
      <c r="K102" s="586"/>
      <c r="L102" s="586"/>
      <c r="M102" s="586"/>
      <c r="N102" s="586"/>
      <c r="O102" s="586"/>
      <c r="P102" s="605"/>
    </row>
    <row r="103" spans="2:16" ht="15">
      <c r="B103" s="253" t="s">
        <v>408</v>
      </c>
      <c r="C103" s="245" t="s">
        <v>610</v>
      </c>
      <c r="D103" s="510"/>
      <c r="E103" s="586"/>
      <c r="F103" s="586"/>
      <c r="G103" s="586"/>
      <c r="H103" s="586"/>
      <c r="I103" s="586"/>
      <c r="J103" s="605"/>
      <c r="K103" s="586"/>
      <c r="L103" s="586"/>
      <c r="M103" s="586"/>
      <c r="N103" s="586"/>
      <c r="O103" s="586"/>
      <c r="P103" s="605"/>
    </row>
    <row r="104" spans="2:16" ht="15">
      <c r="B104" s="253" t="s">
        <v>409</v>
      </c>
      <c r="C104" s="253" t="s">
        <v>611</v>
      </c>
      <c r="D104" s="510"/>
      <c r="E104" s="586"/>
      <c r="F104" s="586"/>
      <c r="G104" s="586"/>
      <c r="H104" s="586"/>
      <c r="I104" s="586"/>
      <c r="J104" s="605"/>
      <c r="K104" s="586"/>
      <c r="L104" s="586"/>
      <c r="M104" s="586"/>
      <c r="N104" s="586"/>
      <c r="O104" s="586"/>
      <c r="P104" s="605"/>
    </row>
    <row r="105" spans="2:16" ht="15">
      <c r="B105" s="253" t="s">
        <v>410</v>
      </c>
      <c r="C105" s="253" t="s">
        <v>612</v>
      </c>
      <c r="D105" s="510"/>
      <c r="E105" s="586"/>
      <c r="F105" s="586"/>
      <c r="G105" s="586"/>
      <c r="H105" s="586"/>
      <c r="I105" s="586"/>
      <c r="J105" s="605"/>
      <c r="K105" s="586"/>
      <c r="L105" s="586"/>
      <c r="M105" s="586"/>
      <c r="N105" s="586"/>
      <c r="O105" s="586"/>
      <c r="P105" s="605"/>
    </row>
    <row r="106" spans="2:16" ht="15">
      <c r="B106" s="245" t="s">
        <v>411</v>
      </c>
      <c r="C106" s="245" t="s">
        <v>613</v>
      </c>
      <c r="D106" s="510"/>
      <c r="E106" s="586"/>
      <c r="F106" s="586"/>
      <c r="G106" s="586"/>
      <c r="H106" s="586"/>
      <c r="I106" s="586"/>
      <c r="J106" s="605"/>
      <c r="K106" s="586"/>
      <c r="L106" s="586"/>
      <c r="M106" s="586"/>
      <c r="N106" s="586"/>
      <c r="O106" s="586"/>
      <c r="P106" s="605"/>
    </row>
    <row r="107" spans="2:16" ht="15">
      <c r="B107" s="253" t="s">
        <v>412</v>
      </c>
      <c r="C107" s="253" t="s">
        <v>614</v>
      </c>
      <c r="D107" s="510"/>
      <c r="E107" s="586"/>
      <c r="F107" s="586"/>
      <c r="G107" s="586"/>
      <c r="H107" s="586"/>
      <c r="I107" s="586"/>
      <c r="J107" s="605"/>
      <c r="K107" s="586"/>
      <c r="L107" s="586"/>
      <c r="M107" s="586"/>
      <c r="N107" s="586"/>
      <c r="O107" s="586"/>
      <c r="P107" s="605"/>
    </row>
    <row r="108" spans="2:16" ht="15">
      <c r="B108" s="253" t="s">
        <v>413</v>
      </c>
      <c r="C108" s="253" t="s">
        <v>615</v>
      </c>
      <c r="D108" s="510"/>
      <c r="E108" s="586"/>
      <c r="F108" s="586"/>
      <c r="G108" s="586"/>
      <c r="H108" s="586"/>
      <c r="I108" s="586"/>
      <c r="J108" s="605"/>
      <c r="K108" s="586"/>
      <c r="L108" s="586"/>
      <c r="M108" s="586"/>
      <c r="N108" s="586"/>
      <c r="O108" s="586"/>
      <c r="P108" s="605"/>
    </row>
    <row r="109" spans="2:16" ht="15">
      <c r="B109" s="253" t="s">
        <v>414</v>
      </c>
      <c r="C109" s="245" t="s">
        <v>616</v>
      </c>
      <c r="D109" s="510"/>
      <c r="E109" s="586"/>
      <c r="F109" s="586"/>
      <c r="G109" s="586"/>
      <c r="H109" s="586"/>
      <c r="I109" s="586"/>
      <c r="J109" s="605"/>
      <c r="K109" s="586"/>
      <c r="L109" s="586"/>
      <c r="M109" s="586"/>
      <c r="N109" s="586"/>
      <c r="O109" s="586"/>
      <c r="P109" s="605"/>
    </row>
    <row r="110" spans="2:16" ht="15">
      <c r="B110" s="253" t="s">
        <v>415</v>
      </c>
      <c r="C110" s="253" t="s">
        <v>617</v>
      </c>
      <c r="D110" s="510"/>
      <c r="E110" s="586"/>
      <c r="F110" s="586"/>
      <c r="G110" s="586"/>
      <c r="H110" s="586"/>
      <c r="I110" s="586"/>
      <c r="J110" s="605"/>
      <c r="K110" s="586"/>
      <c r="L110" s="586"/>
      <c r="M110" s="586"/>
      <c r="N110" s="586"/>
      <c r="O110" s="586"/>
      <c r="P110" s="605"/>
    </row>
    <row r="111" spans="2:16" ht="15">
      <c r="B111" s="245" t="s">
        <v>416</v>
      </c>
      <c r="C111" s="253" t="s">
        <v>618</v>
      </c>
      <c r="D111" s="510"/>
      <c r="E111" s="586"/>
      <c r="F111" s="586"/>
      <c r="G111" s="586"/>
      <c r="H111" s="586"/>
      <c r="I111" s="586"/>
      <c r="J111" s="605"/>
      <c r="K111" s="586"/>
      <c r="L111" s="586"/>
      <c r="M111" s="586"/>
      <c r="N111" s="586"/>
      <c r="O111" s="586"/>
      <c r="P111" s="605"/>
    </row>
    <row r="112" spans="2:16" ht="15">
      <c r="B112" s="253" t="s">
        <v>417</v>
      </c>
      <c r="C112" s="245" t="s">
        <v>619</v>
      </c>
      <c r="D112" s="510"/>
      <c r="E112" s="586"/>
      <c r="F112" s="586"/>
      <c r="G112" s="586"/>
      <c r="H112" s="586"/>
      <c r="I112" s="586"/>
      <c r="J112" s="605"/>
      <c r="K112" s="586"/>
      <c r="L112" s="586"/>
      <c r="M112" s="586"/>
      <c r="N112" s="586"/>
      <c r="O112" s="586"/>
      <c r="P112" s="605"/>
    </row>
    <row r="113" spans="2:16" ht="15">
      <c r="B113" s="253" t="s">
        <v>418</v>
      </c>
      <c r="C113" s="253" t="s">
        <v>620</v>
      </c>
      <c r="D113" s="510"/>
      <c r="E113" s="586"/>
      <c r="F113" s="586"/>
      <c r="G113" s="586"/>
      <c r="H113" s="586"/>
      <c r="I113" s="586"/>
      <c r="J113" s="605"/>
      <c r="K113" s="586"/>
      <c r="L113" s="586"/>
      <c r="M113" s="586"/>
      <c r="N113" s="586"/>
      <c r="O113" s="586"/>
      <c r="P113" s="605"/>
    </row>
    <row r="114" spans="2:16" ht="15">
      <c r="B114" s="253" t="s">
        <v>419</v>
      </c>
      <c r="C114" s="253" t="s">
        <v>621</v>
      </c>
      <c r="D114" s="510"/>
      <c r="E114" s="586"/>
      <c r="F114" s="586"/>
      <c r="G114" s="586"/>
      <c r="H114" s="586"/>
      <c r="I114" s="586"/>
      <c r="J114" s="605"/>
      <c r="K114" s="586"/>
      <c r="L114" s="586"/>
      <c r="M114" s="586"/>
      <c r="N114" s="586"/>
      <c r="O114" s="586"/>
      <c r="P114" s="605"/>
    </row>
    <row r="115" spans="2:16" ht="15">
      <c r="B115" s="253" t="s">
        <v>420</v>
      </c>
      <c r="C115" s="245" t="s">
        <v>622</v>
      </c>
      <c r="D115" s="510"/>
      <c r="E115" s="586"/>
      <c r="F115" s="586"/>
      <c r="G115" s="586"/>
      <c r="H115" s="586"/>
      <c r="I115" s="586"/>
      <c r="J115" s="605"/>
      <c r="K115" s="586"/>
      <c r="L115" s="586"/>
      <c r="M115" s="586"/>
      <c r="N115" s="586"/>
      <c r="O115" s="586"/>
      <c r="P115" s="605"/>
    </row>
    <row r="116" spans="2:16" ht="15">
      <c r="B116" s="245" t="s">
        <v>421</v>
      </c>
      <c r="C116" s="253" t="s">
        <v>623</v>
      </c>
      <c r="D116" s="510"/>
      <c r="E116" s="586"/>
      <c r="F116" s="586"/>
      <c r="G116" s="586"/>
      <c r="H116" s="586"/>
      <c r="I116" s="586"/>
      <c r="J116" s="605"/>
      <c r="K116" s="586"/>
      <c r="L116" s="586"/>
      <c r="M116" s="586"/>
      <c r="N116" s="586"/>
      <c r="O116" s="586"/>
      <c r="P116" s="605"/>
    </row>
    <row r="117" spans="2:16" ht="15">
      <c r="B117" s="253" t="s">
        <v>422</v>
      </c>
      <c r="C117" s="253" t="s">
        <v>624</v>
      </c>
      <c r="D117" s="510"/>
      <c r="E117" s="586"/>
      <c r="F117" s="586"/>
      <c r="G117" s="586"/>
      <c r="H117" s="586"/>
      <c r="I117" s="586"/>
      <c r="J117" s="605"/>
      <c r="K117" s="586"/>
      <c r="L117" s="586"/>
      <c r="M117" s="586"/>
      <c r="N117" s="586"/>
      <c r="O117" s="586"/>
      <c r="P117" s="605"/>
    </row>
    <row r="118" spans="2:16" ht="15">
      <c r="B118" s="253" t="s">
        <v>423</v>
      </c>
      <c r="C118" s="245" t="s">
        <v>625</v>
      </c>
      <c r="D118" s="510"/>
      <c r="E118" s="586"/>
      <c r="F118" s="586"/>
      <c r="G118" s="586"/>
      <c r="H118" s="586"/>
      <c r="I118" s="586"/>
      <c r="J118" s="605"/>
      <c r="K118" s="586"/>
      <c r="L118" s="586"/>
      <c r="M118" s="586"/>
      <c r="N118" s="586"/>
      <c r="O118" s="586"/>
      <c r="P118" s="605"/>
    </row>
    <row r="119" spans="2:16" ht="15">
      <c r="B119" s="253" t="s">
        <v>424</v>
      </c>
      <c r="C119" s="253" t="s">
        <v>626</v>
      </c>
      <c r="D119" s="510"/>
      <c r="E119" s="586"/>
      <c r="F119" s="586"/>
      <c r="G119" s="586"/>
      <c r="H119" s="586"/>
      <c r="I119" s="586"/>
      <c r="J119" s="605"/>
      <c r="K119" s="586"/>
      <c r="L119" s="586"/>
      <c r="M119" s="586"/>
      <c r="N119" s="586"/>
      <c r="O119" s="586"/>
      <c r="P119" s="605"/>
    </row>
    <row r="120" spans="2:16" ht="15">
      <c r="B120" s="253" t="s">
        <v>425</v>
      </c>
      <c r="C120" s="253" t="s">
        <v>627</v>
      </c>
      <c r="D120" s="510"/>
      <c r="E120" s="586"/>
      <c r="F120" s="586"/>
      <c r="G120" s="586"/>
      <c r="H120" s="586"/>
      <c r="I120" s="586"/>
      <c r="J120" s="605"/>
      <c r="K120" s="586"/>
      <c r="L120" s="586"/>
      <c r="M120" s="586"/>
      <c r="N120" s="586"/>
      <c r="O120" s="586"/>
      <c r="P120" s="605"/>
    </row>
    <row r="121" spans="2:16" ht="15">
      <c r="B121" s="245" t="s">
        <v>426</v>
      </c>
      <c r="C121" s="245" t="s">
        <v>628</v>
      </c>
      <c r="D121" s="510"/>
      <c r="E121" s="586"/>
      <c r="F121" s="586"/>
      <c r="G121" s="586"/>
      <c r="H121" s="586"/>
      <c r="I121" s="586"/>
      <c r="J121" s="605"/>
      <c r="K121" s="586"/>
      <c r="L121" s="586"/>
      <c r="M121" s="586"/>
      <c r="N121" s="586"/>
      <c r="O121" s="586"/>
      <c r="P121" s="605"/>
    </row>
    <row r="122" spans="2:16" ht="15">
      <c r="B122" s="253" t="s">
        <v>427</v>
      </c>
      <c r="C122" s="253" t="s">
        <v>629</v>
      </c>
      <c r="D122" s="510"/>
      <c r="E122" s="586"/>
      <c r="F122" s="586"/>
      <c r="G122" s="586"/>
      <c r="H122" s="586"/>
      <c r="I122" s="586"/>
      <c r="J122" s="605"/>
      <c r="K122" s="586"/>
      <c r="L122" s="586"/>
      <c r="M122" s="586"/>
      <c r="N122" s="586"/>
      <c r="O122" s="586"/>
      <c r="P122" s="605"/>
    </row>
    <row r="123" spans="2:16" ht="15">
      <c r="B123" s="253" t="s">
        <v>428</v>
      </c>
      <c r="C123" s="253" t="s">
        <v>630</v>
      </c>
      <c r="D123" s="510"/>
      <c r="E123" s="586"/>
      <c r="F123" s="586"/>
      <c r="G123" s="586"/>
      <c r="H123" s="586"/>
      <c r="I123" s="586"/>
      <c r="J123" s="605"/>
      <c r="K123" s="586"/>
      <c r="L123" s="586"/>
      <c r="M123" s="586"/>
      <c r="N123" s="586"/>
      <c r="O123" s="586"/>
      <c r="P123" s="605"/>
    </row>
    <row r="124" spans="2:16" ht="15">
      <c r="B124" s="253" t="s">
        <v>429</v>
      </c>
      <c r="C124" s="245" t="s">
        <v>631</v>
      </c>
      <c r="D124" s="510"/>
      <c r="E124" s="586"/>
      <c r="F124" s="586"/>
      <c r="G124" s="586"/>
      <c r="H124" s="586"/>
      <c r="I124" s="586"/>
      <c r="J124" s="605"/>
      <c r="K124" s="586"/>
      <c r="L124" s="586"/>
      <c r="M124" s="586"/>
      <c r="N124" s="586"/>
      <c r="O124" s="586"/>
      <c r="P124" s="605"/>
    </row>
    <row r="125" spans="2:16" ht="15">
      <c r="B125" s="253" t="s">
        <v>430</v>
      </c>
      <c r="C125" s="253" t="s">
        <v>632</v>
      </c>
      <c r="D125" s="510"/>
      <c r="E125" s="586"/>
      <c r="F125" s="586"/>
      <c r="G125" s="586"/>
      <c r="H125" s="586"/>
      <c r="I125" s="586"/>
      <c r="J125" s="605"/>
      <c r="K125" s="586"/>
      <c r="L125" s="586"/>
      <c r="M125" s="586"/>
      <c r="N125" s="586"/>
      <c r="O125" s="586"/>
      <c r="P125" s="605"/>
    </row>
    <row r="126" spans="2:16" ht="15">
      <c r="B126" s="245" t="s">
        <v>431</v>
      </c>
      <c r="C126" s="253" t="s">
        <v>633</v>
      </c>
      <c r="D126" s="510"/>
      <c r="E126" s="586"/>
      <c r="F126" s="586"/>
      <c r="G126" s="586"/>
      <c r="H126" s="586"/>
      <c r="I126" s="586"/>
      <c r="J126" s="605"/>
      <c r="K126" s="586"/>
      <c r="L126" s="586"/>
      <c r="M126" s="586"/>
      <c r="N126" s="586"/>
      <c r="O126" s="586"/>
      <c r="P126" s="605"/>
    </row>
    <row r="127" spans="2:16" ht="15">
      <c r="B127" s="253" t="s">
        <v>432</v>
      </c>
      <c r="C127" s="245" t="s">
        <v>634</v>
      </c>
      <c r="D127" s="510"/>
      <c r="E127" s="586"/>
      <c r="F127" s="586"/>
      <c r="G127" s="586"/>
      <c r="H127" s="586"/>
      <c r="I127" s="586"/>
      <c r="J127" s="605"/>
      <c r="K127" s="586"/>
      <c r="L127" s="586"/>
      <c r="M127" s="586"/>
      <c r="N127" s="586"/>
      <c r="O127" s="586"/>
      <c r="P127" s="605"/>
    </row>
    <row r="128" spans="2:16" ht="15">
      <c r="B128" s="253" t="s">
        <v>433</v>
      </c>
      <c r="C128" s="253" t="s">
        <v>635</v>
      </c>
      <c r="D128" s="510"/>
      <c r="E128" s="586"/>
      <c r="F128" s="586"/>
      <c r="G128" s="586"/>
      <c r="H128" s="586"/>
      <c r="I128" s="586"/>
      <c r="J128" s="605"/>
      <c r="K128" s="586"/>
      <c r="L128" s="586"/>
      <c r="M128" s="586"/>
      <c r="N128" s="586"/>
      <c r="O128" s="586"/>
      <c r="P128" s="605"/>
    </row>
    <row r="129" spans="2:16" ht="15">
      <c r="B129" s="253" t="s">
        <v>434</v>
      </c>
      <c r="C129" s="253" t="s">
        <v>636</v>
      </c>
      <c r="D129" s="510"/>
      <c r="E129" s="586"/>
      <c r="F129" s="586"/>
      <c r="G129" s="586"/>
      <c r="H129" s="586"/>
      <c r="I129" s="586"/>
      <c r="J129" s="605"/>
      <c r="K129" s="586"/>
      <c r="L129" s="586"/>
      <c r="M129" s="586"/>
      <c r="N129" s="586"/>
      <c r="O129" s="586"/>
      <c r="P129" s="605"/>
    </row>
    <row r="130" spans="2:16" ht="15">
      <c r="B130" s="253" t="s">
        <v>435</v>
      </c>
      <c r="C130" s="245" t="s">
        <v>637</v>
      </c>
      <c r="D130" s="510"/>
      <c r="E130" s="586"/>
      <c r="F130" s="586"/>
      <c r="G130" s="586"/>
      <c r="H130" s="586"/>
      <c r="I130" s="586"/>
      <c r="J130" s="605"/>
      <c r="K130" s="586"/>
      <c r="L130" s="586"/>
      <c r="M130" s="586"/>
      <c r="N130" s="586"/>
      <c r="O130" s="586"/>
      <c r="P130" s="605"/>
    </row>
    <row r="131" spans="2:16" ht="15">
      <c r="B131" s="245" t="s">
        <v>436</v>
      </c>
      <c r="C131" s="253" t="s">
        <v>638</v>
      </c>
      <c r="D131" s="510"/>
      <c r="E131" s="586"/>
      <c r="F131" s="586"/>
      <c r="G131" s="586"/>
      <c r="H131" s="586"/>
      <c r="I131" s="586"/>
      <c r="J131" s="605"/>
      <c r="K131" s="586"/>
      <c r="L131" s="586"/>
      <c r="M131" s="586"/>
      <c r="N131" s="586"/>
      <c r="O131" s="586"/>
      <c r="P131" s="605"/>
    </row>
    <row r="132" spans="2:16" ht="15">
      <c r="B132" s="253" t="s">
        <v>437</v>
      </c>
      <c r="C132" s="253" t="s">
        <v>639</v>
      </c>
      <c r="D132" s="510"/>
      <c r="E132" s="586"/>
      <c r="F132" s="586"/>
      <c r="G132" s="586"/>
      <c r="H132" s="586"/>
      <c r="I132" s="586"/>
      <c r="J132" s="605"/>
      <c r="K132" s="586"/>
      <c r="L132" s="586"/>
      <c r="M132" s="586"/>
      <c r="N132" s="586"/>
      <c r="O132" s="586"/>
      <c r="P132" s="605"/>
    </row>
    <row r="133" spans="2:16" ht="15">
      <c r="B133" s="253" t="s">
        <v>438</v>
      </c>
      <c r="C133" s="245" t="s">
        <v>640</v>
      </c>
      <c r="D133" s="510"/>
      <c r="E133" s="586"/>
      <c r="F133" s="586"/>
      <c r="G133" s="586"/>
      <c r="H133" s="586"/>
      <c r="I133" s="586"/>
      <c r="J133" s="605"/>
      <c r="K133" s="586"/>
      <c r="L133" s="586"/>
      <c r="M133" s="586"/>
      <c r="N133" s="586"/>
      <c r="O133" s="586"/>
      <c r="P133" s="605"/>
    </row>
    <row r="134" spans="2:16" ht="15">
      <c r="B134" s="253" t="s">
        <v>439</v>
      </c>
      <c r="C134" s="253" t="s">
        <v>641</v>
      </c>
      <c r="D134" s="510"/>
      <c r="E134" s="586"/>
      <c r="F134" s="586"/>
      <c r="G134" s="586"/>
      <c r="H134" s="586"/>
      <c r="I134" s="586"/>
      <c r="J134" s="605"/>
      <c r="K134" s="586"/>
      <c r="L134" s="586"/>
      <c r="M134" s="586"/>
      <c r="N134" s="586"/>
      <c r="O134" s="586"/>
      <c r="P134" s="605"/>
    </row>
    <row r="135" spans="2:16" ht="15">
      <c r="B135" s="253" t="s">
        <v>440</v>
      </c>
      <c r="C135" s="253" t="s">
        <v>642</v>
      </c>
      <c r="D135" s="510"/>
      <c r="E135" s="586"/>
      <c r="F135" s="586"/>
      <c r="G135" s="586"/>
      <c r="H135" s="586"/>
      <c r="I135" s="586"/>
      <c r="J135" s="605"/>
      <c r="K135" s="586"/>
      <c r="L135" s="586"/>
      <c r="M135" s="586"/>
      <c r="N135" s="586"/>
      <c r="O135" s="586"/>
      <c r="P135" s="605"/>
    </row>
    <row r="136" spans="2:16" ht="15">
      <c r="B136" s="245" t="s">
        <v>441</v>
      </c>
      <c r="C136" s="245" t="s">
        <v>643</v>
      </c>
      <c r="D136" s="510"/>
      <c r="E136" s="586"/>
      <c r="F136" s="586"/>
      <c r="G136" s="586"/>
      <c r="H136" s="586"/>
      <c r="I136" s="586"/>
      <c r="J136" s="605"/>
      <c r="K136" s="586"/>
      <c r="L136" s="586"/>
      <c r="M136" s="586"/>
      <c r="N136" s="586"/>
      <c r="O136" s="586"/>
      <c r="P136" s="605"/>
    </row>
    <row r="137" spans="2:16" ht="15">
      <c r="B137" s="253" t="s">
        <v>442</v>
      </c>
      <c r="C137" s="253" t="s">
        <v>644</v>
      </c>
      <c r="D137" s="510"/>
      <c r="E137" s="586"/>
      <c r="F137" s="586"/>
      <c r="G137" s="586"/>
      <c r="H137" s="586"/>
      <c r="I137" s="586"/>
      <c r="J137" s="605"/>
      <c r="K137" s="586"/>
      <c r="L137" s="586"/>
      <c r="M137" s="586"/>
      <c r="N137" s="586"/>
      <c r="O137" s="586"/>
      <c r="P137" s="605"/>
    </row>
    <row r="138" spans="2:16" ht="15">
      <c r="B138" s="253" t="s">
        <v>443</v>
      </c>
      <c r="C138" s="253" t="s">
        <v>645</v>
      </c>
      <c r="D138" s="510"/>
      <c r="E138" s="586"/>
      <c r="F138" s="586"/>
      <c r="G138" s="586"/>
      <c r="H138" s="586"/>
      <c r="I138" s="586"/>
      <c r="J138" s="605"/>
      <c r="K138" s="586"/>
      <c r="L138" s="586"/>
      <c r="M138" s="586"/>
      <c r="N138" s="586"/>
      <c r="O138" s="586"/>
      <c r="P138" s="605"/>
    </row>
    <row r="139" spans="2:16" ht="15">
      <c r="B139" s="253" t="s">
        <v>444</v>
      </c>
      <c r="C139" s="245" t="s">
        <v>646</v>
      </c>
      <c r="D139" s="510"/>
      <c r="E139" s="586"/>
      <c r="F139" s="586"/>
      <c r="G139" s="586"/>
      <c r="H139" s="586"/>
      <c r="I139" s="586"/>
      <c r="J139" s="605"/>
      <c r="K139" s="586"/>
      <c r="L139" s="586"/>
      <c r="M139" s="586"/>
      <c r="N139" s="586"/>
      <c r="O139" s="586"/>
      <c r="P139" s="605"/>
    </row>
    <row r="140" spans="2:16" ht="15">
      <c r="B140" s="253" t="s">
        <v>445</v>
      </c>
      <c r="C140" s="253" t="s">
        <v>647</v>
      </c>
      <c r="D140" s="510"/>
      <c r="E140" s="586"/>
      <c r="F140" s="586"/>
      <c r="G140" s="586"/>
      <c r="H140" s="586"/>
      <c r="I140" s="586"/>
      <c r="J140" s="605"/>
      <c r="K140" s="586"/>
      <c r="L140" s="586"/>
      <c r="M140" s="586"/>
      <c r="N140" s="586"/>
      <c r="O140" s="586"/>
      <c r="P140" s="605"/>
    </row>
    <row r="141" spans="2:16" ht="15">
      <c r="B141" s="245" t="s">
        <v>446</v>
      </c>
      <c r="C141" s="253" t="s">
        <v>648</v>
      </c>
      <c r="D141" s="510"/>
      <c r="E141" s="586"/>
      <c r="F141" s="586"/>
      <c r="G141" s="586"/>
      <c r="H141" s="586"/>
      <c r="I141" s="586"/>
      <c r="J141" s="605"/>
      <c r="K141" s="586"/>
      <c r="L141" s="586"/>
      <c r="M141" s="586"/>
      <c r="N141" s="586"/>
      <c r="O141" s="586"/>
      <c r="P141" s="605"/>
    </row>
    <row r="142" spans="2:16" ht="15">
      <c r="B142" s="253" t="s">
        <v>447</v>
      </c>
      <c r="C142" s="245" t="s">
        <v>649</v>
      </c>
      <c r="D142" s="510"/>
      <c r="E142" s="586"/>
      <c r="F142" s="586"/>
      <c r="G142" s="586"/>
      <c r="H142" s="586"/>
      <c r="I142" s="586"/>
      <c r="J142" s="605"/>
      <c r="K142" s="586"/>
      <c r="L142" s="586"/>
      <c r="M142" s="586"/>
      <c r="N142" s="586"/>
      <c r="O142" s="586"/>
      <c r="P142" s="605"/>
    </row>
    <row r="143" spans="2:16" ht="15">
      <c r="B143" s="253" t="s">
        <v>448</v>
      </c>
      <c r="C143" s="253" t="s">
        <v>650</v>
      </c>
      <c r="D143" s="510"/>
      <c r="E143" s="586"/>
      <c r="F143" s="586"/>
      <c r="G143" s="586"/>
      <c r="H143" s="586"/>
      <c r="I143" s="586"/>
      <c r="J143" s="605"/>
      <c r="K143" s="586"/>
      <c r="L143" s="586"/>
      <c r="M143" s="586"/>
      <c r="N143" s="586"/>
      <c r="O143" s="586"/>
      <c r="P143" s="605"/>
    </row>
    <row r="144" spans="2:16" ht="15">
      <c r="B144" s="253" t="s">
        <v>449</v>
      </c>
      <c r="C144" s="253" t="s">
        <v>651</v>
      </c>
      <c r="D144" s="510"/>
      <c r="E144" s="586"/>
      <c r="F144" s="586"/>
      <c r="G144" s="586"/>
      <c r="H144" s="586"/>
      <c r="I144" s="586"/>
      <c r="J144" s="605"/>
      <c r="K144" s="586"/>
      <c r="L144" s="586"/>
      <c r="M144" s="586"/>
      <c r="N144" s="586"/>
      <c r="O144" s="586"/>
      <c r="P144" s="605"/>
    </row>
    <row r="145" spans="2:16" ht="15">
      <c r="B145" s="253" t="s">
        <v>450</v>
      </c>
      <c r="C145" s="245" t="s">
        <v>652</v>
      </c>
      <c r="D145" s="510"/>
      <c r="E145" s="586"/>
      <c r="F145" s="586"/>
      <c r="G145" s="586"/>
      <c r="H145" s="586"/>
      <c r="I145" s="586"/>
      <c r="J145" s="605"/>
      <c r="K145" s="586"/>
      <c r="L145" s="586"/>
      <c r="M145" s="586"/>
      <c r="N145" s="586"/>
      <c r="O145" s="586"/>
      <c r="P145" s="605"/>
    </row>
    <row r="146" spans="2:16" ht="15">
      <c r="B146" s="245" t="s">
        <v>451</v>
      </c>
      <c r="C146" s="253" t="s">
        <v>653</v>
      </c>
      <c r="D146" s="510"/>
      <c r="E146" s="586"/>
      <c r="F146" s="586"/>
      <c r="G146" s="586"/>
      <c r="H146" s="586"/>
      <c r="I146" s="586"/>
      <c r="J146" s="605"/>
      <c r="K146" s="586"/>
      <c r="L146" s="586"/>
      <c r="M146" s="586"/>
      <c r="N146" s="586"/>
      <c r="O146" s="586"/>
      <c r="P146" s="605"/>
    </row>
    <row r="147" spans="2:16" ht="15">
      <c r="B147" s="253" t="s">
        <v>452</v>
      </c>
      <c r="C147" s="253" t="s">
        <v>654</v>
      </c>
      <c r="D147" s="510"/>
      <c r="E147" s="586"/>
      <c r="F147" s="586"/>
      <c r="G147" s="586"/>
      <c r="H147" s="586"/>
      <c r="I147" s="586"/>
      <c r="J147" s="605"/>
      <c r="K147" s="586"/>
      <c r="L147" s="586"/>
      <c r="M147" s="586"/>
      <c r="N147" s="586"/>
      <c r="O147" s="586"/>
      <c r="P147" s="605"/>
    </row>
    <row r="148" spans="2:16" ht="15">
      <c r="B148" s="253" t="s">
        <v>453</v>
      </c>
      <c r="C148" s="245" t="s">
        <v>655</v>
      </c>
      <c r="D148" s="510"/>
      <c r="E148" s="586"/>
      <c r="F148" s="586"/>
      <c r="G148" s="586"/>
      <c r="H148" s="586"/>
      <c r="I148" s="586"/>
      <c r="J148" s="605"/>
      <c r="K148" s="586"/>
      <c r="L148" s="586"/>
      <c r="M148" s="586"/>
      <c r="N148" s="586"/>
      <c r="O148" s="586"/>
      <c r="P148" s="605"/>
    </row>
    <row r="149" spans="2:16" ht="15">
      <c r="B149" s="253" t="s">
        <v>454</v>
      </c>
      <c r="C149" s="253" t="s">
        <v>656</v>
      </c>
      <c r="D149" s="510"/>
      <c r="E149" s="586"/>
      <c r="F149" s="586"/>
      <c r="G149" s="586"/>
      <c r="H149" s="586"/>
      <c r="I149" s="586"/>
      <c r="J149" s="605"/>
      <c r="K149" s="586"/>
      <c r="L149" s="586"/>
      <c r="M149" s="586"/>
      <c r="N149" s="586"/>
      <c r="O149" s="586"/>
      <c r="P149" s="605"/>
    </row>
    <row r="150" spans="2:16" ht="15">
      <c r="B150" s="253" t="s">
        <v>455</v>
      </c>
      <c r="C150" s="253" t="s">
        <v>657</v>
      </c>
      <c r="D150" s="510"/>
      <c r="E150" s="586"/>
      <c r="F150" s="586"/>
      <c r="G150" s="586"/>
      <c r="H150" s="586"/>
      <c r="I150" s="586"/>
      <c r="J150" s="605"/>
      <c r="K150" s="586"/>
      <c r="L150" s="586"/>
      <c r="M150" s="586"/>
      <c r="N150" s="586"/>
      <c r="O150" s="586"/>
      <c r="P150" s="605"/>
    </row>
    <row r="151" spans="2:16" ht="15">
      <c r="B151" s="245" t="s">
        <v>456</v>
      </c>
      <c r="C151" s="245" t="s">
        <v>658</v>
      </c>
      <c r="D151" s="510"/>
      <c r="E151" s="586"/>
      <c r="F151" s="586"/>
      <c r="G151" s="586"/>
      <c r="H151" s="586"/>
      <c r="I151" s="586"/>
      <c r="J151" s="605"/>
      <c r="K151" s="586"/>
      <c r="L151" s="586"/>
      <c r="M151" s="586"/>
      <c r="N151" s="586"/>
      <c r="O151" s="586"/>
      <c r="P151" s="605"/>
    </row>
    <row r="152" spans="2:16" ht="15">
      <c r="B152" s="253" t="s">
        <v>457</v>
      </c>
      <c r="C152" s="253" t="s">
        <v>659</v>
      </c>
      <c r="D152" s="510"/>
      <c r="E152" s="586"/>
      <c r="F152" s="586"/>
      <c r="G152" s="586"/>
      <c r="H152" s="586"/>
      <c r="I152" s="586"/>
      <c r="J152" s="605"/>
      <c r="K152" s="586"/>
      <c r="L152" s="586"/>
      <c r="M152" s="586"/>
      <c r="N152" s="586"/>
      <c r="O152" s="586"/>
      <c r="P152" s="605"/>
    </row>
    <row r="153" spans="2:16" ht="15">
      <c r="B153" s="253" t="s">
        <v>458</v>
      </c>
      <c r="C153" s="253" t="s">
        <v>660</v>
      </c>
      <c r="D153" s="510"/>
      <c r="E153" s="586"/>
      <c r="F153" s="586"/>
      <c r="G153" s="586"/>
      <c r="H153" s="586"/>
      <c r="I153" s="586"/>
      <c r="J153" s="605"/>
      <c r="K153" s="586"/>
      <c r="L153" s="586"/>
      <c r="M153" s="586"/>
      <c r="N153" s="586"/>
      <c r="O153" s="586"/>
      <c r="P153" s="605"/>
    </row>
    <row r="154" spans="2:16" ht="15">
      <c r="B154" s="253" t="s">
        <v>459</v>
      </c>
      <c r="C154" s="245" t="s">
        <v>661</v>
      </c>
      <c r="D154" s="510"/>
      <c r="E154" s="586"/>
      <c r="F154" s="586"/>
      <c r="G154" s="586"/>
      <c r="H154" s="586"/>
      <c r="I154" s="586"/>
      <c r="J154" s="605"/>
      <c r="K154" s="586"/>
      <c r="L154" s="586"/>
      <c r="M154" s="586"/>
      <c r="N154" s="586"/>
      <c r="O154" s="586"/>
      <c r="P154" s="605"/>
    </row>
    <row r="155" spans="2:16" ht="15">
      <c r="B155" s="253" t="s">
        <v>460</v>
      </c>
      <c r="C155" s="253" t="s">
        <v>662</v>
      </c>
      <c r="D155" s="510"/>
      <c r="E155" s="586"/>
      <c r="F155" s="586"/>
      <c r="G155" s="586"/>
      <c r="H155" s="586"/>
      <c r="I155" s="586"/>
      <c r="J155" s="605"/>
      <c r="K155" s="586"/>
      <c r="L155" s="586"/>
      <c r="M155" s="586"/>
      <c r="N155" s="586"/>
      <c r="O155" s="586"/>
      <c r="P155" s="605"/>
    </row>
    <row r="156" spans="2:16" ht="15">
      <c r="B156" s="245" t="s">
        <v>461</v>
      </c>
      <c r="C156" s="253" t="s">
        <v>663</v>
      </c>
      <c r="D156" s="510"/>
      <c r="E156" s="586"/>
      <c r="F156" s="586"/>
      <c r="G156" s="586"/>
      <c r="H156" s="586"/>
      <c r="I156" s="586"/>
      <c r="J156" s="605"/>
      <c r="K156" s="586"/>
      <c r="L156" s="586"/>
      <c r="M156" s="586"/>
      <c r="N156" s="586"/>
      <c r="O156" s="586"/>
      <c r="P156" s="605"/>
    </row>
    <row r="157" spans="2:16" ht="15">
      <c r="B157" s="253" t="s">
        <v>462</v>
      </c>
      <c r="C157" s="245" t="s">
        <v>664</v>
      </c>
      <c r="D157" s="510"/>
      <c r="E157" s="586"/>
      <c r="F157" s="586"/>
      <c r="G157" s="586"/>
      <c r="H157" s="586"/>
      <c r="I157" s="586"/>
      <c r="J157" s="605"/>
      <c r="K157" s="586"/>
      <c r="L157" s="586"/>
      <c r="M157" s="586"/>
      <c r="N157" s="586"/>
      <c r="O157" s="586"/>
      <c r="P157" s="605"/>
    </row>
    <row r="158" spans="2:16" ht="15">
      <c r="B158" s="253" t="s">
        <v>463</v>
      </c>
      <c r="C158" s="253" t="s">
        <v>665</v>
      </c>
      <c r="D158" s="510"/>
      <c r="E158" s="586"/>
      <c r="F158" s="586"/>
      <c r="G158" s="586"/>
      <c r="H158" s="586"/>
      <c r="I158" s="586"/>
      <c r="J158" s="605"/>
      <c r="K158" s="586"/>
      <c r="L158" s="586"/>
      <c r="M158" s="586"/>
      <c r="N158" s="586"/>
      <c r="O158" s="586"/>
      <c r="P158" s="605"/>
    </row>
    <row r="159" spans="2:16" ht="15">
      <c r="B159" s="253" t="s">
        <v>464</v>
      </c>
      <c r="C159" s="253" t="s">
        <v>666</v>
      </c>
      <c r="D159" s="510"/>
      <c r="E159" s="586"/>
      <c r="F159" s="586"/>
      <c r="G159" s="586"/>
      <c r="H159" s="586"/>
      <c r="I159" s="586"/>
      <c r="J159" s="605"/>
      <c r="K159" s="586"/>
      <c r="L159" s="586"/>
      <c r="M159" s="586"/>
      <c r="N159" s="586"/>
      <c r="O159" s="586"/>
      <c r="P159" s="605"/>
    </row>
    <row r="160" spans="2:16" ht="15">
      <c r="B160" s="253" t="s">
        <v>465</v>
      </c>
      <c r="C160" s="245" t="s">
        <v>667</v>
      </c>
      <c r="D160" s="510"/>
      <c r="E160" s="586"/>
      <c r="F160" s="586"/>
      <c r="G160" s="586"/>
      <c r="H160" s="586"/>
      <c r="I160" s="586"/>
      <c r="J160" s="605"/>
      <c r="K160" s="586"/>
      <c r="L160" s="586"/>
      <c r="M160" s="586"/>
      <c r="N160" s="586"/>
      <c r="O160" s="586"/>
      <c r="P160" s="605"/>
    </row>
    <row r="161" spans="2:16" ht="15">
      <c r="B161" s="245" t="s">
        <v>466</v>
      </c>
      <c r="C161" s="253" t="s">
        <v>668</v>
      </c>
      <c r="D161" s="510"/>
      <c r="E161" s="586"/>
      <c r="F161" s="586"/>
      <c r="G161" s="586"/>
      <c r="H161" s="586"/>
      <c r="I161" s="586"/>
      <c r="J161" s="605"/>
      <c r="K161" s="586"/>
      <c r="L161" s="586"/>
      <c r="M161" s="586"/>
      <c r="N161" s="586"/>
      <c r="O161" s="586"/>
      <c r="P161" s="605"/>
    </row>
    <row r="162" spans="2:16" ht="15">
      <c r="B162" s="253" t="s">
        <v>467</v>
      </c>
      <c r="C162" s="253" t="s">
        <v>669</v>
      </c>
      <c r="D162" s="510"/>
      <c r="E162" s="586"/>
      <c r="F162" s="586"/>
      <c r="G162" s="586"/>
      <c r="H162" s="586"/>
      <c r="I162" s="586"/>
      <c r="J162" s="605"/>
      <c r="K162" s="586"/>
      <c r="L162" s="586"/>
      <c r="M162" s="586"/>
      <c r="N162" s="586"/>
      <c r="O162" s="586"/>
      <c r="P162" s="605"/>
    </row>
    <row r="163" spans="2:16" ht="15">
      <c r="B163" s="253" t="s">
        <v>468</v>
      </c>
      <c r="C163" s="245" t="s">
        <v>670</v>
      </c>
      <c r="D163" s="510"/>
      <c r="E163" s="586"/>
      <c r="F163" s="586"/>
      <c r="G163" s="586"/>
      <c r="H163" s="586"/>
      <c r="I163" s="586"/>
      <c r="J163" s="605"/>
      <c r="K163" s="586"/>
      <c r="L163" s="586"/>
      <c r="M163" s="586"/>
      <c r="N163" s="586"/>
      <c r="O163" s="586"/>
      <c r="P163" s="605"/>
    </row>
    <row r="164" spans="2:16" ht="15">
      <c r="B164" s="253" t="s">
        <v>469</v>
      </c>
      <c r="C164" s="253" t="s">
        <v>671</v>
      </c>
      <c r="D164" s="510"/>
      <c r="E164" s="586"/>
      <c r="F164" s="586"/>
      <c r="G164" s="586"/>
      <c r="H164" s="586"/>
      <c r="I164" s="586"/>
      <c r="J164" s="605"/>
      <c r="K164" s="586"/>
      <c r="L164" s="586"/>
      <c r="M164" s="586"/>
      <c r="N164" s="586"/>
      <c r="O164" s="586"/>
      <c r="P164" s="605"/>
    </row>
    <row r="165" spans="2:16" ht="15">
      <c r="B165" s="253" t="s">
        <v>470</v>
      </c>
      <c r="C165" s="253" t="s">
        <v>672</v>
      </c>
      <c r="D165" s="510"/>
      <c r="E165" s="586"/>
      <c r="F165" s="586"/>
      <c r="G165" s="586"/>
      <c r="H165" s="586"/>
      <c r="I165" s="586"/>
      <c r="J165" s="605"/>
      <c r="K165" s="586"/>
      <c r="L165" s="586"/>
      <c r="M165" s="586"/>
      <c r="N165" s="586"/>
      <c r="O165" s="586"/>
      <c r="P165" s="605"/>
    </row>
    <row r="166" spans="2:16" ht="15">
      <c r="B166" s="245" t="s">
        <v>471</v>
      </c>
      <c r="C166" s="245" t="s">
        <v>673</v>
      </c>
      <c r="D166" s="510"/>
      <c r="E166" s="586"/>
      <c r="F166" s="586"/>
      <c r="G166" s="586"/>
      <c r="H166" s="586"/>
      <c r="I166" s="586"/>
      <c r="J166" s="605"/>
      <c r="K166" s="586"/>
      <c r="L166" s="586"/>
      <c r="M166" s="586"/>
      <c r="N166" s="586"/>
      <c r="O166" s="586"/>
      <c r="P166" s="605"/>
    </row>
    <row r="167" spans="2:16" ht="15">
      <c r="B167" s="253" t="s">
        <v>472</v>
      </c>
      <c r="C167" s="253" t="s">
        <v>674</v>
      </c>
      <c r="D167" s="510"/>
      <c r="E167" s="586"/>
      <c r="F167" s="586"/>
      <c r="G167" s="586"/>
      <c r="H167" s="586"/>
      <c r="I167" s="586"/>
      <c r="J167" s="605"/>
      <c r="K167" s="586"/>
      <c r="L167" s="586"/>
      <c r="M167" s="586"/>
      <c r="N167" s="586"/>
      <c r="O167" s="586"/>
      <c r="P167" s="605"/>
    </row>
    <row r="168" spans="2:16" ht="15">
      <c r="B168" s="253" t="s">
        <v>473</v>
      </c>
      <c r="C168" s="253" t="s">
        <v>675</v>
      </c>
      <c r="D168" s="510"/>
      <c r="E168" s="586"/>
      <c r="F168" s="586"/>
      <c r="G168" s="586"/>
      <c r="H168" s="586"/>
      <c r="I168" s="586"/>
      <c r="J168" s="605"/>
      <c r="K168" s="586"/>
      <c r="L168" s="586"/>
      <c r="M168" s="586"/>
      <c r="N168" s="586"/>
      <c r="O168" s="586"/>
      <c r="P168" s="605"/>
    </row>
    <row r="169" spans="2:16" ht="15">
      <c r="B169" s="253" t="s">
        <v>474</v>
      </c>
      <c r="C169" s="245" t="s">
        <v>676</v>
      </c>
      <c r="D169" s="510"/>
      <c r="E169" s="586"/>
      <c r="F169" s="586"/>
      <c r="G169" s="586"/>
      <c r="H169" s="586"/>
      <c r="I169" s="586"/>
      <c r="J169" s="605"/>
      <c r="K169" s="586"/>
      <c r="L169" s="586"/>
      <c r="M169" s="586"/>
      <c r="N169" s="586"/>
      <c r="O169" s="586"/>
      <c r="P169" s="605"/>
    </row>
    <row r="170" spans="2:16" ht="15">
      <c r="B170" s="253" t="s">
        <v>475</v>
      </c>
      <c r="C170" s="253" t="s">
        <v>677</v>
      </c>
      <c r="D170" s="510"/>
      <c r="E170" s="586"/>
      <c r="F170" s="586"/>
      <c r="G170" s="586"/>
      <c r="H170" s="586"/>
      <c r="I170" s="586"/>
      <c r="J170" s="605"/>
      <c r="K170" s="586"/>
      <c r="L170" s="586"/>
      <c r="M170" s="586"/>
      <c r="N170" s="586"/>
      <c r="O170" s="586"/>
      <c r="P170" s="605"/>
    </row>
    <row r="171" spans="2:16" ht="15">
      <c r="B171" s="245" t="s">
        <v>476</v>
      </c>
      <c r="C171" s="253" t="s">
        <v>678</v>
      </c>
      <c r="D171" s="510"/>
      <c r="E171" s="586"/>
      <c r="F171" s="586"/>
      <c r="G171" s="586"/>
      <c r="H171" s="586"/>
      <c r="I171" s="586"/>
      <c r="J171" s="605"/>
      <c r="K171" s="586"/>
      <c r="L171" s="586"/>
      <c r="M171" s="586"/>
      <c r="N171" s="586"/>
      <c r="O171" s="586"/>
      <c r="P171" s="605"/>
    </row>
    <row r="172" spans="2:16" ht="15">
      <c r="B172" s="253" t="s">
        <v>477</v>
      </c>
      <c r="C172" s="245" t="s">
        <v>679</v>
      </c>
      <c r="D172" s="510"/>
      <c r="E172" s="586"/>
      <c r="F172" s="586"/>
      <c r="G172" s="586"/>
      <c r="H172" s="586"/>
      <c r="I172" s="586"/>
      <c r="J172" s="605"/>
      <c r="K172" s="586"/>
      <c r="L172" s="586"/>
      <c r="M172" s="586"/>
      <c r="N172" s="586"/>
      <c r="O172" s="586"/>
      <c r="P172" s="605"/>
    </row>
    <row r="173" spans="2:16" ht="15">
      <c r="B173" s="253" t="s">
        <v>478</v>
      </c>
      <c r="C173" s="253" t="s">
        <v>680</v>
      </c>
      <c r="D173" s="510"/>
      <c r="E173" s="586"/>
      <c r="F173" s="586"/>
      <c r="G173" s="586"/>
      <c r="H173" s="586"/>
      <c r="I173" s="586"/>
      <c r="J173" s="605"/>
      <c r="K173" s="586"/>
      <c r="L173" s="586"/>
      <c r="M173" s="586"/>
      <c r="N173" s="586"/>
      <c r="O173" s="586"/>
      <c r="P173" s="605"/>
    </row>
    <row r="174" spans="2:16" ht="15">
      <c r="B174" s="253" t="s">
        <v>479</v>
      </c>
      <c r="C174" s="253" t="s">
        <v>681</v>
      </c>
      <c r="D174" s="510"/>
      <c r="E174" s="586"/>
      <c r="F174" s="586"/>
      <c r="G174" s="586"/>
      <c r="H174" s="586"/>
      <c r="I174" s="586"/>
      <c r="J174" s="605"/>
      <c r="K174" s="586"/>
      <c r="L174" s="586"/>
      <c r="M174" s="586"/>
      <c r="N174" s="586"/>
      <c r="O174" s="586"/>
      <c r="P174" s="605"/>
    </row>
    <row r="175" spans="2:16" ht="15">
      <c r="B175" s="253" t="s">
        <v>480</v>
      </c>
      <c r="C175" s="245" t="s">
        <v>682</v>
      </c>
      <c r="D175" s="510"/>
      <c r="E175" s="586"/>
      <c r="F175" s="586"/>
      <c r="G175" s="586"/>
      <c r="H175" s="586"/>
      <c r="I175" s="586"/>
      <c r="J175" s="605"/>
      <c r="K175" s="586"/>
      <c r="L175" s="586"/>
      <c r="M175" s="586"/>
      <c r="N175" s="586"/>
      <c r="O175" s="586"/>
      <c r="P175" s="605"/>
    </row>
    <row r="176" spans="2:16" ht="15">
      <c r="B176" s="245" t="s">
        <v>481</v>
      </c>
      <c r="C176" s="253" t="s">
        <v>683</v>
      </c>
      <c r="D176" s="510"/>
      <c r="E176" s="586"/>
      <c r="F176" s="586"/>
      <c r="G176" s="586"/>
      <c r="H176" s="586"/>
      <c r="I176" s="586"/>
      <c r="J176" s="605"/>
      <c r="K176" s="586"/>
      <c r="L176" s="586"/>
      <c r="M176" s="586"/>
      <c r="N176" s="586"/>
      <c r="O176" s="586"/>
      <c r="P176" s="605"/>
    </row>
    <row r="177" spans="2:16" ht="15">
      <c r="B177" s="253" t="s">
        <v>482</v>
      </c>
      <c r="C177" s="253" t="s">
        <v>684</v>
      </c>
      <c r="D177" s="510"/>
      <c r="E177" s="586"/>
      <c r="F177" s="586"/>
      <c r="G177" s="586"/>
      <c r="H177" s="586"/>
      <c r="I177" s="586"/>
      <c r="J177" s="605"/>
      <c r="K177" s="586"/>
      <c r="L177" s="586"/>
      <c r="M177" s="586"/>
      <c r="N177" s="586"/>
      <c r="O177" s="586"/>
      <c r="P177" s="605"/>
    </row>
    <row r="178" spans="2:16" ht="15">
      <c r="B178" s="253" t="s">
        <v>483</v>
      </c>
      <c r="C178" s="245" t="s">
        <v>685</v>
      </c>
      <c r="D178" s="510"/>
      <c r="E178" s="586"/>
      <c r="F178" s="586"/>
      <c r="G178" s="586"/>
      <c r="H178" s="586"/>
      <c r="I178" s="586"/>
      <c r="J178" s="605"/>
      <c r="K178" s="586"/>
      <c r="L178" s="586"/>
      <c r="M178" s="586"/>
      <c r="N178" s="586"/>
      <c r="O178" s="586"/>
      <c r="P178" s="605"/>
    </row>
    <row r="179" spans="2:16" ht="15">
      <c r="B179" s="253" t="s">
        <v>484</v>
      </c>
      <c r="C179" s="253" t="s">
        <v>686</v>
      </c>
      <c r="D179" s="510"/>
      <c r="E179" s="586"/>
      <c r="F179" s="586"/>
      <c r="G179" s="586"/>
      <c r="H179" s="586"/>
      <c r="I179" s="586"/>
      <c r="J179" s="605"/>
      <c r="K179" s="586"/>
      <c r="L179" s="586"/>
      <c r="M179" s="586"/>
      <c r="N179" s="586"/>
      <c r="O179" s="586"/>
      <c r="P179" s="605"/>
    </row>
    <row r="180" spans="2:16" ht="15">
      <c r="B180" s="253" t="s">
        <v>485</v>
      </c>
      <c r="C180" s="253" t="s">
        <v>687</v>
      </c>
      <c r="D180" s="510"/>
      <c r="E180" s="586"/>
      <c r="F180" s="586"/>
      <c r="G180" s="586"/>
      <c r="H180" s="586"/>
      <c r="I180" s="586"/>
      <c r="J180" s="605"/>
      <c r="K180" s="586"/>
      <c r="L180" s="586"/>
      <c r="M180" s="586"/>
      <c r="N180" s="586"/>
      <c r="O180" s="586"/>
      <c r="P180" s="605"/>
    </row>
    <row r="181" spans="2:16" ht="15">
      <c r="B181" s="245" t="s">
        <v>486</v>
      </c>
      <c r="C181" s="245" t="s">
        <v>688</v>
      </c>
      <c r="D181" s="510"/>
      <c r="E181" s="586"/>
      <c r="F181" s="586"/>
      <c r="G181" s="586"/>
      <c r="H181" s="586"/>
      <c r="I181" s="586"/>
      <c r="J181" s="605"/>
      <c r="K181" s="586"/>
      <c r="L181" s="586"/>
      <c r="M181" s="586"/>
      <c r="N181" s="586"/>
      <c r="O181" s="586"/>
      <c r="P181" s="605"/>
    </row>
    <row r="182" spans="2:16" ht="15">
      <c r="B182" s="253" t="s">
        <v>487</v>
      </c>
      <c r="C182" s="253" t="s">
        <v>689</v>
      </c>
      <c r="D182" s="510"/>
      <c r="E182" s="586"/>
      <c r="F182" s="586"/>
      <c r="G182" s="586"/>
      <c r="H182" s="586"/>
      <c r="I182" s="586"/>
      <c r="J182" s="605"/>
      <c r="K182" s="586"/>
      <c r="L182" s="586"/>
      <c r="M182" s="586"/>
      <c r="N182" s="586"/>
      <c r="O182" s="586"/>
      <c r="P182" s="605"/>
    </row>
    <row r="183" spans="2:16" ht="15">
      <c r="B183" s="253" t="s">
        <v>488</v>
      </c>
      <c r="C183" s="253" t="s">
        <v>690</v>
      </c>
      <c r="D183" s="510"/>
      <c r="E183" s="586"/>
      <c r="F183" s="586"/>
      <c r="G183" s="586"/>
      <c r="H183" s="586"/>
      <c r="I183" s="586"/>
      <c r="J183" s="605"/>
      <c r="K183" s="586"/>
      <c r="L183" s="586"/>
      <c r="M183" s="586"/>
      <c r="N183" s="586"/>
      <c r="O183" s="586"/>
      <c r="P183" s="605"/>
    </row>
    <row r="184" spans="2:16" ht="15">
      <c r="B184" s="253" t="s">
        <v>489</v>
      </c>
      <c r="C184" s="245" t="s">
        <v>691</v>
      </c>
      <c r="D184" s="510"/>
      <c r="E184" s="586"/>
      <c r="F184" s="586"/>
      <c r="G184" s="586"/>
      <c r="H184" s="586"/>
      <c r="I184" s="586"/>
      <c r="J184" s="605"/>
      <c r="K184" s="586"/>
      <c r="L184" s="586"/>
      <c r="M184" s="586"/>
      <c r="N184" s="586"/>
      <c r="O184" s="586"/>
      <c r="P184" s="605"/>
    </row>
    <row r="185" spans="2:16" ht="15">
      <c r="B185" s="253" t="s">
        <v>490</v>
      </c>
      <c r="C185" s="253" t="s">
        <v>692</v>
      </c>
      <c r="D185" s="510"/>
      <c r="E185" s="586"/>
      <c r="F185" s="586"/>
      <c r="G185" s="586"/>
      <c r="H185" s="586"/>
      <c r="I185" s="586"/>
      <c r="J185" s="605"/>
      <c r="K185" s="586"/>
      <c r="L185" s="586"/>
      <c r="M185" s="586"/>
      <c r="N185" s="586"/>
      <c r="O185" s="586"/>
      <c r="P185" s="605"/>
    </row>
    <row r="186" spans="2:16" ht="15">
      <c r="B186" s="245" t="s">
        <v>491</v>
      </c>
      <c r="C186" s="253" t="s">
        <v>693</v>
      </c>
      <c r="D186" s="510"/>
      <c r="E186" s="586"/>
      <c r="F186" s="586"/>
      <c r="G186" s="586"/>
      <c r="H186" s="586"/>
      <c r="I186" s="586"/>
      <c r="J186" s="605"/>
      <c r="K186" s="586"/>
      <c r="L186" s="586"/>
      <c r="M186" s="586"/>
      <c r="N186" s="586"/>
      <c r="O186" s="586"/>
      <c r="P186" s="605"/>
    </row>
    <row r="187" spans="2:16" ht="15">
      <c r="B187" s="253" t="s">
        <v>492</v>
      </c>
      <c r="C187" s="245" t="s">
        <v>694</v>
      </c>
      <c r="D187" s="510"/>
      <c r="E187" s="586"/>
      <c r="F187" s="586"/>
      <c r="G187" s="586"/>
      <c r="H187" s="586"/>
      <c r="I187" s="586"/>
      <c r="J187" s="605"/>
      <c r="K187" s="586"/>
      <c r="L187" s="586"/>
      <c r="M187" s="586"/>
      <c r="N187" s="586"/>
      <c r="O187" s="586"/>
      <c r="P187" s="605"/>
    </row>
    <row r="188" spans="2:16" ht="15">
      <c r="B188" s="253" t="s">
        <v>493</v>
      </c>
      <c r="C188" s="253" t="s">
        <v>695</v>
      </c>
      <c r="D188" s="510"/>
      <c r="E188" s="586"/>
      <c r="F188" s="586"/>
      <c r="G188" s="586"/>
      <c r="H188" s="586"/>
      <c r="I188" s="586"/>
      <c r="J188" s="605"/>
      <c r="K188" s="586"/>
      <c r="L188" s="586"/>
      <c r="M188" s="586"/>
      <c r="N188" s="586"/>
      <c r="O188" s="586"/>
      <c r="P188" s="605"/>
    </row>
    <row r="189" spans="2:16" ht="15">
      <c r="B189" s="253" t="s">
        <v>494</v>
      </c>
      <c r="C189" s="253" t="s">
        <v>696</v>
      </c>
      <c r="D189" s="510"/>
      <c r="E189" s="586"/>
      <c r="F189" s="586"/>
      <c r="G189" s="586"/>
      <c r="H189" s="586"/>
      <c r="I189" s="586"/>
      <c r="J189" s="605"/>
      <c r="K189" s="586"/>
      <c r="L189" s="586"/>
      <c r="M189" s="586"/>
      <c r="N189" s="586"/>
      <c r="O189" s="586"/>
      <c r="P189" s="605"/>
    </row>
    <row r="190" spans="2:16" ht="15">
      <c r="B190" s="253" t="s">
        <v>495</v>
      </c>
      <c r="C190" s="245" t="s">
        <v>697</v>
      </c>
      <c r="D190" s="510"/>
      <c r="E190" s="586"/>
      <c r="F190" s="586"/>
      <c r="G190" s="586"/>
      <c r="H190" s="586"/>
      <c r="I190" s="586"/>
      <c r="J190" s="605"/>
      <c r="K190" s="586"/>
      <c r="L190" s="586"/>
      <c r="M190" s="586"/>
      <c r="N190" s="586"/>
      <c r="O190" s="586"/>
      <c r="P190" s="605"/>
    </row>
    <row r="191" spans="2:16" ht="15">
      <c r="B191" s="245" t="s">
        <v>496</v>
      </c>
      <c r="C191" s="253" t="s">
        <v>698</v>
      </c>
      <c r="D191" s="510"/>
      <c r="E191" s="586"/>
      <c r="F191" s="586"/>
      <c r="G191" s="586"/>
      <c r="H191" s="586"/>
      <c r="I191" s="586"/>
      <c r="J191" s="605"/>
      <c r="K191" s="586"/>
      <c r="L191" s="586"/>
      <c r="M191" s="586"/>
      <c r="N191" s="586"/>
      <c r="O191" s="586"/>
      <c r="P191" s="605"/>
    </row>
    <row r="192" spans="2:16" ht="15">
      <c r="B192" s="253" t="s">
        <v>497</v>
      </c>
      <c r="C192" s="253" t="s">
        <v>699</v>
      </c>
      <c r="D192" s="510"/>
      <c r="E192" s="586"/>
      <c r="F192" s="586"/>
      <c r="G192" s="586"/>
      <c r="H192" s="586"/>
      <c r="I192" s="586"/>
      <c r="J192" s="605"/>
      <c r="K192" s="586"/>
      <c r="L192" s="586"/>
      <c r="M192" s="586"/>
      <c r="N192" s="586"/>
      <c r="O192" s="586"/>
      <c r="P192" s="605"/>
    </row>
    <row r="193" spans="2:16" ht="15">
      <c r="B193" s="253" t="s">
        <v>498</v>
      </c>
      <c r="C193" s="245" t="s">
        <v>700</v>
      </c>
      <c r="D193" s="510"/>
      <c r="E193" s="586"/>
      <c r="F193" s="586"/>
      <c r="G193" s="586"/>
      <c r="H193" s="586"/>
      <c r="I193" s="586"/>
      <c r="J193" s="605"/>
      <c r="K193" s="586"/>
      <c r="L193" s="586"/>
      <c r="M193" s="586"/>
      <c r="N193" s="586"/>
      <c r="O193" s="586"/>
      <c r="P193" s="605"/>
    </row>
    <row r="194" spans="2:16" ht="15">
      <c r="B194" s="253" t="s">
        <v>499</v>
      </c>
      <c r="C194" s="253" t="s">
        <v>701</v>
      </c>
      <c r="D194" s="510"/>
      <c r="E194" s="586"/>
      <c r="F194" s="586"/>
      <c r="G194" s="586"/>
      <c r="H194" s="586"/>
      <c r="I194" s="586"/>
      <c r="J194" s="605"/>
      <c r="K194" s="586"/>
      <c r="L194" s="586"/>
      <c r="M194" s="586"/>
      <c r="N194" s="586"/>
      <c r="O194" s="586"/>
      <c r="P194" s="605"/>
    </row>
    <row r="195" spans="2:16" ht="15">
      <c r="B195" s="253" t="s">
        <v>500</v>
      </c>
      <c r="C195" s="253" t="s">
        <v>702</v>
      </c>
      <c r="D195" s="510"/>
      <c r="E195" s="586"/>
      <c r="F195" s="586"/>
      <c r="G195" s="586"/>
      <c r="H195" s="586"/>
      <c r="I195" s="586"/>
      <c r="J195" s="605"/>
      <c r="K195" s="586"/>
      <c r="L195" s="586"/>
      <c r="M195" s="586"/>
      <c r="N195" s="586"/>
      <c r="O195" s="586"/>
      <c r="P195" s="605"/>
    </row>
    <row r="196" spans="2:16" ht="15">
      <c r="B196" s="245" t="s">
        <v>501</v>
      </c>
      <c r="C196" s="245" t="s">
        <v>703</v>
      </c>
      <c r="D196" s="510"/>
      <c r="E196" s="586"/>
      <c r="F196" s="586"/>
      <c r="G196" s="586"/>
      <c r="H196" s="586"/>
      <c r="I196" s="586"/>
      <c r="J196" s="605"/>
      <c r="K196" s="586"/>
      <c r="L196" s="586"/>
      <c r="M196" s="586"/>
      <c r="N196" s="586"/>
      <c r="O196" s="586"/>
      <c r="P196" s="605"/>
    </row>
    <row r="197" spans="2:16" ht="15">
      <c r="B197" s="253" t="s">
        <v>502</v>
      </c>
      <c r="C197" s="253" t="s">
        <v>704</v>
      </c>
      <c r="D197" s="510"/>
      <c r="E197" s="586"/>
      <c r="F197" s="586"/>
      <c r="G197" s="586"/>
      <c r="H197" s="586"/>
      <c r="I197" s="586"/>
      <c r="J197" s="605"/>
      <c r="K197" s="586"/>
      <c r="L197" s="586"/>
      <c r="M197" s="586"/>
      <c r="N197" s="586"/>
      <c r="O197" s="586"/>
      <c r="P197" s="605"/>
    </row>
    <row r="198" spans="2:16" ht="15">
      <c r="B198" s="253" t="s">
        <v>503</v>
      </c>
      <c r="C198" s="253" t="s">
        <v>705</v>
      </c>
      <c r="D198" s="510"/>
      <c r="E198" s="586"/>
      <c r="F198" s="586"/>
      <c r="G198" s="586"/>
      <c r="H198" s="586"/>
      <c r="I198" s="586"/>
      <c r="J198" s="605"/>
      <c r="K198" s="586"/>
      <c r="L198" s="586"/>
      <c r="M198" s="586"/>
      <c r="N198" s="586"/>
      <c r="O198" s="586"/>
      <c r="P198" s="605"/>
    </row>
    <row r="199" spans="2:16" ht="15">
      <c r="B199" s="253" t="s">
        <v>504</v>
      </c>
      <c r="C199" s="245" t="s">
        <v>706</v>
      </c>
      <c r="D199" s="510"/>
      <c r="E199" s="586"/>
      <c r="F199" s="586"/>
      <c r="G199" s="586"/>
      <c r="H199" s="586"/>
      <c r="I199" s="586"/>
      <c r="J199" s="605"/>
      <c r="K199" s="586"/>
      <c r="L199" s="586"/>
      <c r="M199" s="586"/>
      <c r="N199" s="586"/>
      <c r="O199" s="586"/>
      <c r="P199" s="605"/>
    </row>
    <row r="200" spans="2:16" ht="15">
      <c r="B200" s="253" t="s">
        <v>505</v>
      </c>
      <c r="C200" s="253" t="s">
        <v>707</v>
      </c>
      <c r="D200" s="510"/>
      <c r="E200" s="586"/>
      <c r="F200" s="586"/>
      <c r="G200" s="586"/>
      <c r="H200" s="586"/>
      <c r="I200" s="586"/>
      <c r="J200" s="605"/>
      <c r="K200" s="586"/>
      <c r="L200" s="586"/>
      <c r="M200" s="586"/>
      <c r="N200" s="586"/>
      <c r="O200" s="586"/>
      <c r="P200" s="605"/>
    </row>
    <row r="201" spans="2:16" ht="15">
      <c r="B201" s="245" t="s">
        <v>506</v>
      </c>
      <c r="C201" s="253" t="s">
        <v>708</v>
      </c>
      <c r="D201" s="510"/>
      <c r="E201" s="586"/>
      <c r="F201" s="586"/>
      <c r="G201" s="586"/>
      <c r="H201" s="586"/>
      <c r="I201" s="586"/>
      <c r="J201" s="605"/>
      <c r="K201" s="586"/>
      <c r="L201" s="586"/>
      <c r="M201" s="586"/>
      <c r="N201" s="586"/>
      <c r="O201" s="586"/>
      <c r="P201" s="605"/>
    </row>
    <row r="202" spans="2:16" ht="15">
      <c r="B202" s="253" t="s">
        <v>507</v>
      </c>
      <c r="C202" s="245" t="s">
        <v>709</v>
      </c>
      <c r="D202" s="510"/>
      <c r="E202" s="586"/>
      <c r="F202" s="586"/>
      <c r="G202" s="586"/>
      <c r="H202" s="586"/>
      <c r="I202" s="586"/>
      <c r="J202" s="605"/>
      <c r="K202" s="586"/>
      <c r="L202" s="586"/>
      <c r="M202" s="586"/>
      <c r="N202" s="586"/>
      <c r="O202" s="586"/>
      <c r="P202" s="605"/>
    </row>
    <row r="203" spans="2:16" ht="15">
      <c r="B203" s="253" t="s">
        <v>508</v>
      </c>
      <c r="C203" s="253" t="s">
        <v>710</v>
      </c>
      <c r="D203" s="510"/>
      <c r="E203" s="586"/>
      <c r="F203" s="586"/>
      <c r="G203" s="586"/>
      <c r="H203" s="586"/>
      <c r="I203" s="586"/>
      <c r="J203" s="605"/>
      <c r="K203" s="586"/>
      <c r="L203" s="586"/>
      <c r="M203" s="586"/>
      <c r="N203" s="586"/>
      <c r="O203" s="586"/>
      <c r="P203" s="605"/>
    </row>
    <row r="204" spans="2:16" ht="15">
      <c r="B204" s="253" t="s">
        <v>509</v>
      </c>
      <c r="C204" s="253" t="s">
        <v>710</v>
      </c>
      <c r="D204" s="510"/>
      <c r="E204" s="586"/>
      <c r="F204" s="586"/>
      <c r="G204" s="586"/>
      <c r="H204" s="586"/>
      <c r="I204" s="586"/>
      <c r="J204" s="605"/>
      <c r="K204" s="586"/>
      <c r="L204" s="586"/>
      <c r="M204" s="586"/>
      <c r="N204" s="586"/>
      <c r="O204" s="586"/>
      <c r="P204" s="605"/>
    </row>
    <row r="205" spans="2:16" ht="15">
      <c r="B205" s="253" t="s">
        <v>510</v>
      </c>
      <c r="C205" s="245" t="s">
        <v>711</v>
      </c>
      <c r="D205" s="510"/>
      <c r="E205" s="586"/>
      <c r="F205" s="586"/>
      <c r="G205" s="586"/>
      <c r="H205" s="586"/>
      <c r="I205" s="586"/>
      <c r="J205" s="605"/>
      <c r="K205" s="586"/>
      <c r="L205" s="586"/>
      <c r="M205" s="586"/>
      <c r="N205" s="586"/>
      <c r="O205" s="586"/>
      <c r="P205" s="605"/>
    </row>
    <row r="206" spans="2:16" ht="15">
      <c r="B206" s="245" t="s">
        <v>511</v>
      </c>
      <c r="C206" s="253" t="s">
        <v>712</v>
      </c>
      <c r="D206" s="510"/>
      <c r="E206" s="586"/>
      <c r="F206" s="586"/>
      <c r="G206" s="586"/>
      <c r="H206" s="586"/>
      <c r="I206" s="586"/>
      <c r="J206" s="605"/>
      <c r="K206" s="586"/>
      <c r="L206" s="586"/>
      <c r="M206" s="586"/>
      <c r="N206" s="586"/>
      <c r="O206" s="586"/>
      <c r="P206" s="605"/>
    </row>
    <row r="207" spans="2:16" ht="15">
      <c r="B207" s="253" t="s">
        <v>512</v>
      </c>
      <c r="C207" s="253" t="s">
        <v>713</v>
      </c>
      <c r="D207" s="510"/>
      <c r="E207" s="586"/>
      <c r="F207" s="586"/>
      <c r="G207" s="586"/>
      <c r="H207" s="586"/>
      <c r="I207" s="586"/>
      <c r="J207" s="605"/>
      <c r="K207" s="586"/>
      <c r="L207" s="586"/>
      <c r="M207" s="586"/>
      <c r="N207" s="586"/>
      <c r="O207" s="586"/>
      <c r="P207" s="605"/>
    </row>
    <row r="208" spans="2:16" ht="15">
      <c r="B208" s="253" t="s">
        <v>513</v>
      </c>
      <c r="C208" s="245" t="s">
        <v>714</v>
      </c>
      <c r="D208" s="510"/>
      <c r="E208" s="586"/>
      <c r="F208" s="586"/>
      <c r="G208" s="586"/>
      <c r="H208" s="586"/>
      <c r="I208" s="586"/>
      <c r="J208" s="605"/>
      <c r="K208" s="586"/>
      <c r="L208" s="586"/>
      <c r="M208" s="586"/>
      <c r="N208" s="586"/>
      <c r="O208" s="586"/>
      <c r="P208" s="605"/>
    </row>
    <row r="209" spans="2:16" ht="15">
      <c r="B209" s="253" t="s">
        <v>514</v>
      </c>
      <c r="C209" s="253" t="s">
        <v>715</v>
      </c>
      <c r="D209" s="510"/>
      <c r="E209" s="586"/>
      <c r="F209" s="586"/>
      <c r="G209" s="586"/>
      <c r="H209" s="586"/>
      <c r="I209" s="586"/>
      <c r="J209" s="605"/>
      <c r="K209" s="586"/>
      <c r="L209" s="586"/>
      <c r="M209" s="586"/>
      <c r="N209" s="586"/>
      <c r="O209" s="586"/>
      <c r="P209" s="605"/>
    </row>
    <row r="210" spans="2:16" ht="15">
      <c r="B210" s="253" t="s">
        <v>515</v>
      </c>
      <c r="C210" s="253" t="s">
        <v>716</v>
      </c>
      <c r="D210" s="510"/>
      <c r="E210" s="586"/>
      <c r="F210" s="586"/>
      <c r="G210" s="586"/>
      <c r="H210" s="586"/>
      <c r="I210" s="586"/>
      <c r="J210" s="605"/>
      <c r="K210" s="586"/>
      <c r="L210" s="586"/>
      <c r="M210" s="586"/>
      <c r="N210" s="586"/>
      <c r="O210" s="586"/>
      <c r="P210" s="605"/>
    </row>
    <row r="211" spans="2:16" ht="15">
      <c r="B211" s="245" t="s">
        <v>516</v>
      </c>
      <c r="C211" s="245" t="s">
        <v>717</v>
      </c>
      <c r="D211" s="510"/>
      <c r="E211" s="586"/>
      <c r="F211" s="586"/>
      <c r="G211" s="586"/>
      <c r="H211" s="586"/>
      <c r="I211" s="586"/>
      <c r="J211" s="605"/>
      <c r="K211" s="586"/>
      <c r="L211" s="586"/>
      <c r="M211" s="586"/>
      <c r="N211" s="586"/>
      <c r="O211" s="586"/>
      <c r="P211" s="605"/>
    </row>
    <row r="212" spans="2:16" ht="15">
      <c r="B212" s="253" t="s">
        <v>517</v>
      </c>
      <c r="C212" s="253" t="s">
        <v>718</v>
      </c>
      <c r="D212" s="510"/>
      <c r="E212" s="586"/>
      <c r="F212" s="586"/>
      <c r="G212" s="586"/>
      <c r="H212" s="586"/>
      <c r="I212" s="586"/>
      <c r="J212" s="605"/>
      <c r="K212" s="586"/>
      <c r="L212" s="586"/>
      <c r="M212" s="586"/>
      <c r="N212" s="586"/>
      <c r="O212" s="586"/>
      <c r="P212" s="605"/>
    </row>
    <row r="213" spans="2:16" ht="15">
      <c r="B213" s="253" t="s">
        <v>518</v>
      </c>
      <c r="C213" s="253" t="s">
        <v>719</v>
      </c>
      <c r="D213" s="510"/>
      <c r="E213" s="586"/>
      <c r="F213" s="586"/>
      <c r="G213" s="586"/>
      <c r="H213" s="586"/>
      <c r="I213" s="586"/>
      <c r="J213" s="605"/>
      <c r="K213" s="586"/>
      <c r="L213" s="586"/>
      <c r="M213" s="586"/>
      <c r="N213" s="586"/>
      <c r="O213" s="586"/>
      <c r="P213" s="605"/>
    </row>
    <row r="214" spans="2:16" ht="15">
      <c r="B214" s="253" t="s">
        <v>519</v>
      </c>
      <c r="C214" s="245" t="s">
        <v>720</v>
      </c>
      <c r="D214" s="510"/>
      <c r="E214" s="586"/>
      <c r="F214" s="586"/>
      <c r="G214" s="586"/>
      <c r="H214" s="586"/>
      <c r="I214" s="586"/>
      <c r="J214" s="605"/>
      <c r="K214" s="586"/>
      <c r="L214" s="586"/>
      <c r="M214" s="586"/>
      <c r="N214" s="586"/>
      <c r="O214" s="586"/>
      <c r="P214" s="605"/>
    </row>
    <row r="215" spans="2:16" ht="15">
      <c r="B215" s="253" t="s">
        <v>520</v>
      </c>
      <c r="C215" s="253" t="s">
        <v>721</v>
      </c>
      <c r="D215" s="510"/>
      <c r="E215" s="586"/>
      <c r="F215" s="586"/>
      <c r="G215" s="586"/>
      <c r="H215" s="586"/>
      <c r="I215" s="586"/>
      <c r="J215" s="605"/>
      <c r="K215" s="586"/>
      <c r="L215" s="586"/>
      <c r="M215" s="586"/>
      <c r="N215" s="586"/>
      <c r="O215" s="586"/>
      <c r="P215" s="605"/>
    </row>
    <row r="216" spans="2:16" ht="15">
      <c r="B216" s="245" t="s">
        <v>521</v>
      </c>
      <c r="C216" s="253" t="s">
        <v>722</v>
      </c>
      <c r="D216" s="510"/>
      <c r="E216" s="586"/>
      <c r="F216" s="586"/>
      <c r="G216" s="586"/>
      <c r="H216" s="586"/>
      <c r="I216" s="586"/>
      <c r="J216" s="605"/>
      <c r="K216" s="586"/>
      <c r="L216" s="586"/>
      <c r="M216" s="586"/>
      <c r="N216" s="586"/>
      <c r="O216" s="586"/>
      <c r="P216" s="605"/>
    </row>
    <row r="217" spans="2:16" ht="15">
      <c r="B217" s="253" t="s">
        <v>522</v>
      </c>
      <c r="C217" s="245" t="s">
        <v>723</v>
      </c>
      <c r="D217" s="510"/>
      <c r="E217" s="586"/>
      <c r="F217" s="586"/>
      <c r="G217" s="586"/>
      <c r="H217" s="586"/>
      <c r="I217" s="586"/>
      <c r="J217" s="605"/>
      <c r="K217" s="586"/>
      <c r="L217" s="586"/>
      <c r="M217" s="586"/>
      <c r="N217" s="586"/>
      <c r="O217" s="586"/>
      <c r="P217" s="605"/>
    </row>
    <row r="218" spans="2:16" ht="15">
      <c r="B218" s="253" t="s">
        <v>523</v>
      </c>
      <c r="C218" s="253" t="s">
        <v>724</v>
      </c>
      <c r="D218" s="510"/>
      <c r="E218" s="586"/>
      <c r="F218" s="586"/>
      <c r="G218" s="586"/>
      <c r="H218" s="586"/>
      <c r="I218" s="586"/>
      <c r="J218" s="605"/>
      <c r="K218" s="586"/>
      <c r="L218" s="586"/>
      <c r="M218" s="586"/>
      <c r="N218" s="586"/>
      <c r="O218" s="586"/>
      <c r="P218" s="605"/>
    </row>
    <row r="219" spans="2:16" ht="15">
      <c r="B219" s="253" t="s">
        <v>524</v>
      </c>
      <c r="C219" s="253" t="s">
        <v>725</v>
      </c>
      <c r="D219" s="510"/>
      <c r="E219" s="586"/>
      <c r="F219" s="586"/>
      <c r="G219" s="586"/>
      <c r="H219" s="586"/>
      <c r="I219" s="586"/>
      <c r="J219" s="605"/>
      <c r="K219" s="586"/>
      <c r="L219" s="586"/>
      <c r="M219" s="586"/>
      <c r="N219" s="586"/>
      <c r="O219" s="586"/>
      <c r="P219" s="605"/>
    </row>
    <row r="220" spans="2:16" ht="15">
      <c r="B220" s="253" t="s">
        <v>525</v>
      </c>
      <c r="C220" s="245" t="s">
        <v>726</v>
      </c>
      <c r="D220" s="510"/>
      <c r="E220" s="586"/>
      <c r="F220" s="586"/>
      <c r="G220" s="586"/>
      <c r="H220" s="586"/>
      <c r="I220" s="586"/>
      <c r="J220" s="605"/>
      <c r="K220" s="586"/>
      <c r="L220" s="586"/>
      <c r="M220" s="586"/>
      <c r="N220" s="586"/>
      <c r="O220" s="586"/>
      <c r="P220" s="605"/>
    </row>
    <row r="221" spans="2:16" ht="15">
      <c r="B221" s="245" t="s">
        <v>526</v>
      </c>
      <c r="C221" s="253" t="s">
        <v>727</v>
      </c>
      <c r="D221" s="510"/>
      <c r="E221" s="586"/>
      <c r="F221" s="586"/>
      <c r="G221" s="586"/>
      <c r="H221" s="586"/>
      <c r="I221" s="586"/>
      <c r="J221" s="605"/>
      <c r="K221" s="586"/>
      <c r="L221" s="586"/>
      <c r="M221" s="586"/>
      <c r="N221" s="586"/>
      <c r="O221" s="586"/>
      <c r="P221" s="605"/>
    </row>
    <row r="222" spans="2:16" ht="15">
      <c r="B222" s="253" t="s">
        <v>527</v>
      </c>
      <c r="C222" s="253" t="s">
        <v>728</v>
      </c>
      <c r="D222" s="510"/>
      <c r="E222" s="586"/>
      <c r="F222" s="586"/>
      <c r="G222" s="586"/>
      <c r="H222" s="586"/>
      <c r="I222" s="586"/>
      <c r="J222" s="605"/>
      <c r="K222" s="586"/>
      <c r="L222" s="586"/>
      <c r="M222" s="586"/>
      <c r="N222" s="586"/>
      <c r="O222" s="586"/>
      <c r="P222" s="605"/>
    </row>
    <row r="223" spans="2:16" ht="15">
      <c r="B223" s="253" t="s">
        <v>528</v>
      </c>
      <c r="C223" s="245" t="s">
        <v>729</v>
      </c>
      <c r="D223" s="510"/>
      <c r="E223" s="586"/>
      <c r="F223" s="586"/>
      <c r="G223" s="586"/>
      <c r="H223" s="586"/>
      <c r="I223" s="586"/>
      <c r="J223" s="605"/>
      <c r="K223" s="586"/>
      <c r="L223" s="586"/>
      <c r="M223" s="586"/>
      <c r="N223" s="586"/>
      <c r="O223" s="586"/>
      <c r="P223" s="605"/>
    </row>
    <row r="224" spans="2:16" ht="15">
      <c r="B224" s="253" t="s">
        <v>529</v>
      </c>
      <c r="C224" s="253" t="s">
        <v>730</v>
      </c>
      <c r="D224" s="510"/>
      <c r="E224" s="586"/>
      <c r="F224" s="586"/>
      <c r="G224" s="586"/>
      <c r="H224" s="586"/>
      <c r="I224" s="586"/>
      <c r="J224" s="605"/>
      <c r="K224" s="586"/>
      <c r="L224" s="586"/>
      <c r="M224" s="586"/>
      <c r="N224" s="586"/>
      <c r="O224" s="586"/>
      <c r="P224" s="605"/>
    </row>
    <row r="225" spans="2:16" ht="15">
      <c r="B225" s="253" t="s">
        <v>530</v>
      </c>
      <c r="C225" s="253" t="s">
        <v>731</v>
      </c>
      <c r="D225" s="510"/>
      <c r="E225" s="586"/>
      <c r="F225" s="586"/>
      <c r="G225" s="586"/>
      <c r="H225" s="586"/>
      <c r="I225" s="586"/>
      <c r="J225" s="605"/>
      <c r="K225" s="586"/>
      <c r="L225" s="586"/>
      <c r="M225" s="586"/>
      <c r="N225" s="586"/>
      <c r="O225" s="586"/>
      <c r="P225" s="605"/>
    </row>
    <row r="226" spans="2:16" ht="15">
      <c r="B226" s="245" t="s">
        <v>531</v>
      </c>
      <c r="C226" s="245" t="s">
        <v>732</v>
      </c>
      <c r="D226" s="510"/>
      <c r="E226" s="586"/>
      <c r="F226" s="586"/>
      <c r="G226" s="586"/>
      <c r="H226" s="586"/>
      <c r="I226" s="586"/>
      <c r="J226" s="605"/>
      <c r="K226" s="586"/>
      <c r="L226" s="586"/>
      <c r="M226" s="586"/>
      <c r="N226" s="586"/>
      <c r="O226" s="586"/>
      <c r="P226" s="605"/>
    </row>
    <row r="227" spans="2:16" ht="15">
      <c r="B227" s="253" t="s">
        <v>532</v>
      </c>
      <c r="C227" s="253" t="s">
        <v>733</v>
      </c>
      <c r="D227" s="510"/>
      <c r="E227" s="586"/>
      <c r="F227" s="586"/>
      <c r="G227" s="586"/>
      <c r="H227" s="586"/>
      <c r="I227" s="586"/>
      <c r="J227" s="605"/>
      <c r="K227" s="586"/>
      <c r="L227" s="586"/>
      <c r="M227" s="586"/>
      <c r="N227" s="586"/>
      <c r="O227" s="586"/>
      <c r="P227" s="605"/>
    </row>
    <row r="228" spans="2:16" ht="15">
      <c r="B228" s="253" t="s">
        <v>533</v>
      </c>
      <c r="C228" s="253" t="s">
        <v>734</v>
      </c>
      <c r="D228" s="510"/>
      <c r="E228" s="586"/>
      <c r="F228" s="586"/>
      <c r="G228" s="586"/>
      <c r="H228" s="586"/>
      <c r="I228" s="586"/>
      <c r="J228" s="605"/>
      <c r="K228" s="586"/>
      <c r="L228" s="586"/>
      <c r="M228" s="586"/>
      <c r="N228" s="586"/>
      <c r="O228" s="586"/>
      <c r="P228" s="605"/>
    </row>
    <row r="229" spans="2:16" ht="15">
      <c r="B229" s="253" t="s">
        <v>534</v>
      </c>
      <c r="C229" s="245" t="s">
        <v>735</v>
      </c>
      <c r="D229" s="510"/>
      <c r="E229" s="586"/>
      <c r="F229" s="586"/>
      <c r="G229" s="586"/>
      <c r="H229" s="586"/>
      <c r="I229" s="586"/>
      <c r="J229" s="605"/>
      <c r="K229" s="586"/>
      <c r="L229" s="586"/>
      <c r="M229" s="586"/>
      <c r="N229" s="586"/>
      <c r="O229" s="586"/>
      <c r="P229" s="605"/>
    </row>
    <row r="230" spans="2:16" ht="15">
      <c r="B230" s="253" t="s">
        <v>535</v>
      </c>
      <c r="C230" s="268" t="s">
        <v>736</v>
      </c>
      <c r="D230" s="511"/>
      <c r="E230" s="602"/>
      <c r="F230" s="602"/>
      <c r="G230" s="602"/>
      <c r="H230" s="602"/>
      <c r="I230" s="602"/>
      <c r="J230" s="603"/>
      <c r="K230" s="602"/>
      <c r="L230" s="602"/>
      <c r="M230" s="602"/>
      <c r="N230" s="602"/>
      <c r="O230" s="602"/>
      <c r="P230" s="603"/>
    </row>
    <row r="231" spans="2:15" ht="15">
      <c r="B231" s="507"/>
      <c r="C231" s="508"/>
      <c r="D231" s="543"/>
      <c r="E231" s="543"/>
      <c r="F231" s="543"/>
      <c r="G231" s="543"/>
      <c r="H231" s="543"/>
      <c r="I231" s="543"/>
      <c r="J231" s="543"/>
      <c r="K231" s="543"/>
      <c r="L231" s="543"/>
      <c r="M231" s="543"/>
      <c r="N231" s="543"/>
      <c r="O231" s="543"/>
    </row>
    <row r="232" spans="2:15" ht="16.5">
      <c r="B232" s="228"/>
      <c r="C232" s="943" t="str">
        <f>+CONCATENATE("Табела ГТ-6.2.12.2 Назив улаза/излаза и назив корисника са недозвољеним прекорачењем уговорених капацитета у"," ",'Naslovna strana'!E15,".години")</f>
        <v>Табела ГТ-6.2.12.2 Назив улаза/излаза и назив корисника са недозвољеним прекорачењем уговорених капацитета у .години</v>
      </c>
      <c r="D232" s="943"/>
      <c r="E232" s="943"/>
      <c r="F232" s="943"/>
      <c r="G232" s="943"/>
      <c r="H232" s="943"/>
      <c r="I232" s="943"/>
      <c r="J232" s="943"/>
      <c r="K232" s="943"/>
      <c r="L232" s="943"/>
      <c r="M232" s="943"/>
      <c r="N232" s="943"/>
      <c r="O232" s="232" t="s">
        <v>289</v>
      </c>
    </row>
    <row r="233" spans="2:16" ht="15.75" thickBot="1">
      <c r="B233" s="486"/>
      <c r="C233" s="486"/>
      <c r="D233" s="487"/>
      <c r="E233" s="488" t="s">
        <v>122</v>
      </c>
      <c r="F233" s="489" t="s">
        <v>123</v>
      </c>
      <c r="G233" s="490" t="s">
        <v>124</v>
      </c>
      <c r="H233" s="490" t="s">
        <v>125</v>
      </c>
      <c r="I233" s="489" t="s">
        <v>126</v>
      </c>
      <c r="J233" s="693" t="s">
        <v>127</v>
      </c>
      <c r="K233" s="491" t="s">
        <v>128</v>
      </c>
      <c r="L233" s="489" t="s">
        <v>129</v>
      </c>
      <c r="M233" s="492" t="s">
        <v>130</v>
      </c>
      <c r="N233" s="490" t="s">
        <v>131</v>
      </c>
      <c r="O233" s="493" t="s">
        <v>132</v>
      </c>
      <c r="P233" s="498" t="s">
        <v>133</v>
      </c>
    </row>
    <row r="234" spans="2:16" ht="15.75" thickBot="1">
      <c r="B234" s="486" t="s">
        <v>177</v>
      </c>
      <c r="C234" s="241" t="s">
        <v>536</v>
      </c>
      <c r="D234" s="241" t="s">
        <v>537</v>
      </c>
      <c r="E234" s="584">
        <f aca="true" t="shared" si="5" ref="E234:P234">SUM(E235:E434)</f>
        <v>0</v>
      </c>
      <c r="F234" s="584">
        <f t="shared" si="5"/>
        <v>0</v>
      </c>
      <c r="G234" s="568">
        <f t="shared" si="5"/>
        <v>0</v>
      </c>
      <c r="H234" s="568">
        <f t="shared" si="5"/>
        <v>0</v>
      </c>
      <c r="I234" s="568">
        <f t="shared" si="5"/>
        <v>0</v>
      </c>
      <c r="J234" s="569">
        <f t="shared" si="5"/>
        <v>0</v>
      </c>
      <c r="K234" s="568">
        <f t="shared" si="5"/>
        <v>0</v>
      </c>
      <c r="L234" s="568">
        <f t="shared" si="5"/>
        <v>0</v>
      </c>
      <c r="M234" s="568">
        <f t="shared" si="5"/>
        <v>0</v>
      </c>
      <c r="N234" s="568">
        <f t="shared" si="5"/>
        <v>0</v>
      </c>
      <c r="O234" s="568">
        <f t="shared" si="5"/>
        <v>0</v>
      </c>
      <c r="P234" s="569">
        <f t="shared" si="5"/>
        <v>0</v>
      </c>
    </row>
    <row r="235" spans="2:16" ht="15">
      <c r="B235" s="253" t="s">
        <v>270</v>
      </c>
      <c r="C235" s="253" t="s">
        <v>600</v>
      </c>
      <c r="D235" s="510"/>
      <c r="E235" s="586"/>
      <c r="F235" s="586"/>
      <c r="G235" s="586"/>
      <c r="H235" s="586"/>
      <c r="I235" s="586"/>
      <c r="J235" s="605"/>
      <c r="K235" s="586"/>
      <c r="L235" s="586"/>
      <c r="M235" s="586"/>
      <c r="N235" s="586"/>
      <c r="O235" s="586"/>
      <c r="P235" s="605"/>
    </row>
    <row r="236" spans="2:16" ht="15">
      <c r="B236" s="245" t="s">
        <v>67</v>
      </c>
      <c r="C236" s="245" t="s">
        <v>595</v>
      </c>
      <c r="D236" s="510"/>
      <c r="E236" s="586"/>
      <c r="F236" s="586"/>
      <c r="G236" s="586"/>
      <c r="H236" s="586"/>
      <c r="I236" s="586"/>
      <c r="J236" s="605"/>
      <c r="K236" s="586"/>
      <c r="L236" s="586"/>
      <c r="M236" s="586"/>
      <c r="N236" s="586"/>
      <c r="O236" s="586"/>
      <c r="P236" s="605"/>
    </row>
    <row r="237" spans="2:16" ht="15">
      <c r="B237" s="253" t="s">
        <v>59</v>
      </c>
      <c r="C237" s="253" t="s">
        <v>596</v>
      </c>
      <c r="D237" s="510"/>
      <c r="E237" s="586"/>
      <c r="F237" s="586"/>
      <c r="G237" s="586"/>
      <c r="H237" s="586"/>
      <c r="I237" s="586"/>
      <c r="J237" s="605"/>
      <c r="K237" s="586"/>
      <c r="L237" s="586"/>
      <c r="M237" s="586"/>
      <c r="N237" s="586"/>
      <c r="O237" s="586"/>
      <c r="P237" s="605"/>
    </row>
    <row r="238" spans="2:16" ht="15">
      <c r="B238" s="253" t="s">
        <v>61</v>
      </c>
      <c r="C238" s="253" t="s">
        <v>597</v>
      </c>
      <c r="D238" s="510"/>
      <c r="E238" s="586"/>
      <c r="F238" s="586"/>
      <c r="G238" s="586"/>
      <c r="H238" s="586"/>
      <c r="I238" s="586"/>
      <c r="J238" s="605"/>
      <c r="K238" s="586"/>
      <c r="L238" s="586"/>
      <c r="M238" s="586"/>
      <c r="N238" s="586"/>
      <c r="O238" s="586"/>
      <c r="P238" s="605"/>
    </row>
    <row r="239" spans="2:16" ht="15">
      <c r="B239" s="245" t="s">
        <v>271</v>
      </c>
      <c r="C239" s="245" t="s">
        <v>598</v>
      </c>
      <c r="D239" s="510"/>
      <c r="E239" s="586"/>
      <c r="F239" s="586"/>
      <c r="G239" s="586"/>
      <c r="H239" s="586"/>
      <c r="I239" s="586"/>
      <c r="J239" s="605"/>
      <c r="K239" s="586"/>
      <c r="L239" s="586"/>
      <c r="M239" s="586"/>
      <c r="N239" s="586"/>
      <c r="O239" s="586"/>
      <c r="P239" s="605"/>
    </row>
    <row r="240" spans="2:16" ht="15">
      <c r="B240" s="253" t="s">
        <v>272</v>
      </c>
      <c r="C240" s="253" t="s">
        <v>599</v>
      </c>
      <c r="D240" s="510"/>
      <c r="E240" s="586"/>
      <c r="F240" s="586"/>
      <c r="G240" s="586"/>
      <c r="H240" s="586"/>
      <c r="I240" s="586"/>
      <c r="J240" s="605"/>
      <c r="K240" s="586"/>
      <c r="L240" s="586"/>
      <c r="M240" s="586"/>
      <c r="N240" s="586"/>
      <c r="O240" s="586"/>
      <c r="P240" s="605"/>
    </row>
    <row r="241" spans="2:16" ht="15">
      <c r="B241" s="253" t="s">
        <v>273</v>
      </c>
      <c r="C241" s="245" t="s">
        <v>538</v>
      </c>
      <c r="D241" s="510"/>
      <c r="E241" s="587"/>
      <c r="F241" s="587"/>
      <c r="G241" s="587"/>
      <c r="H241" s="587"/>
      <c r="I241" s="587"/>
      <c r="J241" s="597"/>
      <c r="K241" s="587"/>
      <c r="L241" s="587"/>
      <c r="M241" s="587"/>
      <c r="N241" s="587"/>
      <c r="O241" s="587"/>
      <c r="P241" s="597"/>
    </row>
    <row r="242" spans="2:16" ht="15">
      <c r="B242" s="245" t="s">
        <v>274</v>
      </c>
      <c r="C242" s="253" t="s">
        <v>539</v>
      </c>
      <c r="D242" s="510"/>
      <c r="E242" s="586"/>
      <c r="F242" s="586"/>
      <c r="G242" s="586"/>
      <c r="H242" s="586"/>
      <c r="I242" s="586"/>
      <c r="J242" s="605"/>
      <c r="K242" s="586"/>
      <c r="L242" s="586"/>
      <c r="M242" s="586"/>
      <c r="N242" s="586"/>
      <c r="O242" s="586"/>
      <c r="P242" s="605"/>
    </row>
    <row r="243" spans="2:16" ht="15">
      <c r="B243" s="253" t="s">
        <v>275</v>
      </c>
      <c r="C243" s="253" t="s">
        <v>540</v>
      </c>
      <c r="D243" s="510"/>
      <c r="E243" s="586"/>
      <c r="F243" s="586"/>
      <c r="G243" s="586"/>
      <c r="H243" s="586"/>
      <c r="I243" s="586"/>
      <c r="J243" s="605"/>
      <c r="K243" s="586"/>
      <c r="L243" s="586"/>
      <c r="M243" s="586"/>
      <c r="N243" s="586"/>
      <c r="O243" s="586"/>
      <c r="P243" s="605"/>
    </row>
    <row r="244" spans="2:16" ht="15">
      <c r="B244" s="253" t="s">
        <v>276</v>
      </c>
      <c r="C244" s="245" t="s">
        <v>541</v>
      </c>
      <c r="D244" s="510"/>
      <c r="E244" s="586"/>
      <c r="F244" s="586"/>
      <c r="G244" s="586"/>
      <c r="H244" s="586"/>
      <c r="I244" s="586"/>
      <c r="J244" s="605"/>
      <c r="K244" s="586"/>
      <c r="L244" s="586"/>
      <c r="M244" s="586"/>
      <c r="N244" s="586"/>
      <c r="O244" s="586"/>
      <c r="P244" s="605"/>
    </row>
    <row r="245" spans="2:16" ht="15">
      <c r="B245" s="245" t="s">
        <v>346</v>
      </c>
      <c r="C245" s="253" t="s">
        <v>542</v>
      </c>
      <c r="D245" s="510"/>
      <c r="E245" s="586"/>
      <c r="F245" s="586"/>
      <c r="G245" s="586"/>
      <c r="H245" s="586"/>
      <c r="I245" s="586"/>
      <c r="J245" s="605"/>
      <c r="K245" s="586"/>
      <c r="L245" s="586"/>
      <c r="M245" s="586"/>
      <c r="N245" s="586"/>
      <c r="O245" s="586"/>
      <c r="P245" s="605"/>
    </row>
    <row r="246" spans="2:16" ht="15">
      <c r="B246" s="253" t="s">
        <v>347</v>
      </c>
      <c r="C246" s="253" t="s">
        <v>543</v>
      </c>
      <c r="D246" s="510"/>
      <c r="E246" s="586"/>
      <c r="F246" s="586"/>
      <c r="G246" s="586"/>
      <c r="H246" s="586"/>
      <c r="I246" s="586"/>
      <c r="J246" s="605"/>
      <c r="K246" s="586"/>
      <c r="L246" s="586"/>
      <c r="M246" s="586"/>
      <c r="N246" s="586"/>
      <c r="O246" s="586"/>
      <c r="P246" s="605"/>
    </row>
    <row r="247" spans="2:16" ht="15">
      <c r="B247" s="253" t="s">
        <v>348</v>
      </c>
      <c r="C247" s="245" t="s">
        <v>544</v>
      </c>
      <c r="D247" s="510"/>
      <c r="E247" s="586"/>
      <c r="F247" s="586"/>
      <c r="G247" s="586"/>
      <c r="H247" s="586"/>
      <c r="I247" s="586"/>
      <c r="J247" s="605"/>
      <c r="K247" s="586"/>
      <c r="L247" s="586"/>
      <c r="M247" s="586"/>
      <c r="N247" s="586"/>
      <c r="O247" s="586"/>
      <c r="P247" s="605"/>
    </row>
    <row r="248" spans="2:16" ht="15">
      <c r="B248" s="245" t="s">
        <v>349</v>
      </c>
      <c r="C248" s="253" t="s">
        <v>545</v>
      </c>
      <c r="D248" s="510"/>
      <c r="E248" s="586"/>
      <c r="F248" s="586"/>
      <c r="G248" s="586"/>
      <c r="H248" s="586"/>
      <c r="I248" s="586"/>
      <c r="J248" s="605"/>
      <c r="K248" s="586"/>
      <c r="L248" s="586"/>
      <c r="M248" s="586"/>
      <c r="N248" s="586"/>
      <c r="O248" s="586"/>
      <c r="P248" s="605"/>
    </row>
    <row r="249" spans="2:16" ht="15">
      <c r="B249" s="253" t="s">
        <v>350</v>
      </c>
      <c r="C249" s="253" t="s">
        <v>546</v>
      </c>
      <c r="D249" s="510"/>
      <c r="E249" s="586"/>
      <c r="F249" s="586"/>
      <c r="G249" s="586"/>
      <c r="H249" s="586"/>
      <c r="I249" s="586"/>
      <c r="J249" s="605"/>
      <c r="K249" s="586"/>
      <c r="L249" s="586"/>
      <c r="M249" s="586"/>
      <c r="N249" s="586"/>
      <c r="O249" s="586"/>
      <c r="P249" s="605"/>
    </row>
    <row r="250" spans="2:16" ht="15">
      <c r="B250" s="253" t="s">
        <v>351</v>
      </c>
      <c r="C250" s="245" t="s">
        <v>547</v>
      </c>
      <c r="D250" s="510"/>
      <c r="E250" s="586"/>
      <c r="F250" s="586"/>
      <c r="G250" s="586"/>
      <c r="H250" s="586"/>
      <c r="I250" s="586"/>
      <c r="J250" s="605"/>
      <c r="K250" s="586"/>
      <c r="L250" s="586"/>
      <c r="M250" s="586"/>
      <c r="N250" s="586"/>
      <c r="O250" s="586"/>
      <c r="P250" s="605"/>
    </row>
    <row r="251" spans="2:16" ht="15">
      <c r="B251" s="245" t="s">
        <v>352</v>
      </c>
      <c r="C251" s="253" t="s">
        <v>548</v>
      </c>
      <c r="D251" s="510"/>
      <c r="E251" s="586"/>
      <c r="F251" s="586"/>
      <c r="G251" s="586"/>
      <c r="H251" s="586"/>
      <c r="I251" s="586"/>
      <c r="J251" s="605"/>
      <c r="K251" s="586"/>
      <c r="L251" s="586"/>
      <c r="M251" s="586"/>
      <c r="N251" s="586"/>
      <c r="O251" s="586"/>
      <c r="P251" s="605"/>
    </row>
    <row r="252" spans="2:16" ht="15">
      <c r="B252" s="253" t="s">
        <v>353</v>
      </c>
      <c r="C252" s="253" t="s">
        <v>549</v>
      </c>
      <c r="D252" s="510"/>
      <c r="E252" s="586"/>
      <c r="F252" s="586"/>
      <c r="G252" s="586"/>
      <c r="H252" s="586"/>
      <c r="I252" s="586"/>
      <c r="J252" s="605"/>
      <c r="K252" s="586"/>
      <c r="L252" s="586"/>
      <c r="M252" s="586"/>
      <c r="N252" s="586"/>
      <c r="O252" s="586"/>
      <c r="P252" s="605"/>
    </row>
    <row r="253" spans="2:16" ht="15">
      <c r="B253" s="253" t="s">
        <v>354</v>
      </c>
      <c r="C253" s="245" t="s">
        <v>550</v>
      </c>
      <c r="D253" s="510"/>
      <c r="E253" s="586"/>
      <c r="F253" s="586"/>
      <c r="G253" s="586"/>
      <c r="H253" s="586"/>
      <c r="I253" s="586"/>
      <c r="J253" s="605"/>
      <c r="K253" s="586"/>
      <c r="L253" s="586"/>
      <c r="M253" s="586"/>
      <c r="N253" s="586"/>
      <c r="O253" s="586"/>
      <c r="P253" s="605"/>
    </row>
    <row r="254" spans="2:16" ht="15">
      <c r="B254" s="245" t="s">
        <v>355</v>
      </c>
      <c r="C254" s="253" t="s">
        <v>551</v>
      </c>
      <c r="D254" s="510"/>
      <c r="E254" s="586"/>
      <c r="F254" s="586"/>
      <c r="G254" s="586"/>
      <c r="H254" s="586"/>
      <c r="I254" s="586"/>
      <c r="J254" s="605"/>
      <c r="K254" s="586"/>
      <c r="L254" s="586"/>
      <c r="M254" s="586"/>
      <c r="N254" s="586"/>
      <c r="O254" s="586"/>
      <c r="P254" s="605"/>
    </row>
    <row r="255" spans="2:16" ht="15">
      <c r="B255" s="253" t="s">
        <v>356</v>
      </c>
      <c r="C255" s="253" t="s">
        <v>552</v>
      </c>
      <c r="D255" s="510"/>
      <c r="E255" s="586"/>
      <c r="F255" s="586"/>
      <c r="G255" s="586"/>
      <c r="H255" s="586"/>
      <c r="I255" s="586"/>
      <c r="J255" s="605"/>
      <c r="K255" s="586"/>
      <c r="L255" s="586"/>
      <c r="M255" s="586"/>
      <c r="N255" s="586"/>
      <c r="O255" s="586"/>
      <c r="P255" s="605"/>
    </row>
    <row r="256" spans="2:16" ht="15">
      <c r="B256" s="253" t="s">
        <v>357</v>
      </c>
      <c r="C256" s="245" t="s">
        <v>553</v>
      </c>
      <c r="D256" s="510"/>
      <c r="E256" s="586"/>
      <c r="F256" s="586"/>
      <c r="G256" s="586"/>
      <c r="H256" s="586"/>
      <c r="I256" s="586"/>
      <c r="J256" s="605"/>
      <c r="K256" s="586"/>
      <c r="L256" s="586"/>
      <c r="M256" s="586"/>
      <c r="N256" s="586"/>
      <c r="O256" s="586"/>
      <c r="P256" s="605"/>
    </row>
    <row r="257" spans="2:16" ht="15">
      <c r="B257" s="245" t="s">
        <v>358</v>
      </c>
      <c r="C257" s="253" t="s">
        <v>554</v>
      </c>
      <c r="D257" s="510"/>
      <c r="E257" s="586"/>
      <c r="F257" s="586"/>
      <c r="G257" s="586"/>
      <c r="H257" s="586"/>
      <c r="I257" s="586"/>
      <c r="J257" s="605"/>
      <c r="K257" s="586"/>
      <c r="L257" s="586"/>
      <c r="M257" s="586"/>
      <c r="N257" s="586"/>
      <c r="O257" s="586"/>
      <c r="P257" s="605"/>
    </row>
    <row r="258" spans="2:16" ht="15">
      <c r="B258" s="253" t="s">
        <v>359</v>
      </c>
      <c r="C258" s="253" t="s">
        <v>555</v>
      </c>
      <c r="D258" s="510"/>
      <c r="E258" s="586"/>
      <c r="F258" s="586"/>
      <c r="G258" s="586"/>
      <c r="H258" s="586"/>
      <c r="I258" s="586"/>
      <c r="J258" s="605"/>
      <c r="K258" s="586"/>
      <c r="L258" s="586"/>
      <c r="M258" s="586"/>
      <c r="N258" s="586"/>
      <c r="O258" s="586"/>
      <c r="P258" s="605"/>
    </row>
    <row r="259" spans="2:16" ht="15">
      <c r="B259" s="253" t="s">
        <v>360</v>
      </c>
      <c r="C259" s="245" t="s">
        <v>556</v>
      </c>
      <c r="D259" s="510"/>
      <c r="E259" s="586"/>
      <c r="F259" s="586"/>
      <c r="G259" s="586"/>
      <c r="H259" s="586"/>
      <c r="I259" s="586"/>
      <c r="J259" s="605"/>
      <c r="K259" s="586"/>
      <c r="L259" s="586"/>
      <c r="M259" s="586"/>
      <c r="N259" s="586"/>
      <c r="O259" s="586"/>
      <c r="P259" s="605"/>
    </row>
    <row r="260" spans="2:16" ht="15">
      <c r="B260" s="245" t="s">
        <v>361</v>
      </c>
      <c r="C260" s="253" t="s">
        <v>557</v>
      </c>
      <c r="D260" s="510"/>
      <c r="E260" s="586"/>
      <c r="F260" s="586"/>
      <c r="G260" s="586"/>
      <c r="H260" s="586"/>
      <c r="I260" s="586"/>
      <c r="J260" s="605"/>
      <c r="K260" s="586"/>
      <c r="L260" s="586"/>
      <c r="M260" s="586"/>
      <c r="N260" s="586"/>
      <c r="O260" s="586"/>
      <c r="P260" s="605"/>
    </row>
    <row r="261" spans="2:16" ht="15">
      <c r="B261" s="253" t="s">
        <v>362</v>
      </c>
      <c r="C261" s="253" t="s">
        <v>558</v>
      </c>
      <c r="D261" s="510"/>
      <c r="E261" s="586"/>
      <c r="F261" s="586"/>
      <c r="G261" s="586"/>
      <c r="H261" s="586"/>
      <c r="I261" s="586"/>
      <c r="J261" s="605"/>
      <c r="K261" s="586"/>
      <c r="L261" s="586"/>
      <c r="M261" s="586"/>
      <c r="N261" s="586"/>
      <c r="O261" s="586"/>
      <c r="P261" s="605"/>
    </row>
    <row r="262" spans="2:16" ht="15">
      <c r="B262" s="253" t="s">
        <v>363</v>
      </c>
      <c r="C262" s="245" t="s">
        <v>559</v>
      </c>
      <c r="D262" s="510"/>
      <c r="E262" s="586"/>
      <c r="F262" s="586"/>
      <c r="G262" s="586"/>
      <c r="H262" s="586"/>
      <c r="I262" s="586"/>
      <c r="J262" s="605"/>
      <c r="K262" s="586"/>
      <c r="L262" s="586"/>
      <c r="M262" s="586"/>
      <c r="N262" s="586"/>
      <c r="O262" s="586"/>
      <c r="P262" s="605"/>
    </row>
    <row r="263" spans="2:16" ht="15">
      <c r="B263" s="245" t="s">
        <v>364</v>
      </c>
      <c r="C263" s="253" t="s">
        <v>560</v>
      </c>
      <c r="D263" s="510"/>
      <c r="E263" s="586"/>
      <c r="F263" s="586"/>
      <c r="G263" s="586"/>
      <c r="H263" s="586"/>
      <c r="I263" s="586"/>
      <c r="J263" s="605"/>
      <c r="K263" s="586"/>
      <c r="L263" s="586"/>
      <c r="M263" s="586"/>
      <c r="N263" s="586"/>
      <c r="O263" s="586"/>
      <c r="P263" s="605"/>
    </row>
    <row r="264" spans="2:16" ht="15">
      <c r="B264" s="253" t="s">
        <v>365</v>
      </c>
      <c r="C264" s="253" t="s">
        <v>561</v>
      </c>
      <c r="D264" s="510"/>
      <c r="E264" s="586"/>
      <c r="F264" s="586"/>
      <c r="G264" s="586"/>
      <c r="H264" s="586"/>
      <c r="I264" s="586"/>
      <c r="J264" s="605"/>
      <c r="K264" s="586"/>
      <c r="L264" s="586"/>
      <c r="M264" s="586"/>
      <c r="N264" s="586"/>
      <c r="O264" s="586"/>
      <c r="P264" s="605"/>
    </row>
    <row r="265" spans="2:16" ht="15">
      <c r="B265" s="253" t="s">
        <v>366</v>
      </c>
      <c r="C265" s="245" t="s">
        <v>562</v>
      </c>
      <c r="D265" s="510"/>
      <c r="E265" s="586"/>
      <c r="F265" s="586"/>
      <c r="G265" s="586"/>
      <c r="H265" s="586"/>
      <c r="I265" s="586"/>
      <c r="J265" s="605"/>
      <c r="K265" s="586"/>
      <c r="L265" s="586"/>
      <c r="M265" s="586"/>
      <c r="N265" s="586"/>
      <c r="O265" s="586"/>
      <c r="P265" s="605"/>
    </row>
    <row r="266" spans="2:16" ht="15">
      <c r="B266" s="245" t="s">
        <v>367</v>
      </c>
      <c r="C266" s="253" t="s">
        <v>563</v>
      </c>
      <c r="D266" s="510"/>
      <c r="E266" s="586"/>
      <c r="F266" s="586"/>
      <c r="G266" s="586"/>
      <c r="H266" s="586"/>
      <c r="I266" s="586"/>
      <c r="J266" s="605"/>
      <c r="K266" s="586"/>
      <c r="L266" s="586"/>
      <c r="M266" s="586"/>
      <c r="N266" s="586"/>
      <c r="O266" s="586"/>
      <c r="P266" s="605"/>
    </row>
    <row r="267" spans="2:16" ht="15">
      <c r="B267" s="253" t="s">
        <v>368</v>
      </c>
      <c r="C267" s="253" t="s">
        <v>564</v>
      </c>
      <c r="D267" s="510"/>
      <c r="E267" s="586"/>
      <c r="F267" s="586"/>
      <c r="G267" s="586"/>
      <c r="H267" s="586"/>
      <c r="I267" s="586"/>
      <c r="J267" s="605"/>
      <c r="K267" s="586"/>
      <c r="L267" s="586"/>
      <c r="M267" s="586"/>
      <c r="N267" s="586"/>
      <c r="O267" s="586"/>
      <c r="P267" s="605"/>
    </row>
    <row r="268" spans="2:16" ht="15">
      <c r="B268" s="253" t="s">
        <v>369</v>
      </c>
      <c r="C268" s="245" t="s">
        <v>565</v>
      </c>
      <c r="D268" s="510"/>
      <c r="E268" s="586"/>
      <c r="F268" s="586"/>
      <c r="G268" s="586"/>
      <c r="H268" s="586"/>
      <c r="I268" s="586"/>
      <c r="J268" s="605"/>
      <c r="K268" s="586"/>
      <c r="L268" s="586"/>
      <c r="M268" s="586"/>
      <c r="N268" s="586"/>
      <c r="O268" s="586"/>
      <c r="P268" s="605"/>
    </row>
    <row r="269" spans="2:16" ht="15">
      <c r="B269" s="245" t="s">
        <v>370</v>
      </c>
      <c r="C269" s="253" t="s">
        <v>566</v>
      </c>
      <c r="D269" s="510"/>
      <c r="E269" s="586"/>
      <c r="F269" s="586"/>
      <c r="G269" s="586"/>
      <c r="H269" s="586"/>
      <c r="I269" s="586"/>
      <c r="J269" s="605"/>
      <c r="K269" s="586"/>
      <c r="L269" s="586"/>
      <c r="M269" s="586"/>
      <c r="N269" s="586"/>
      <c r="O269" s="586"/>
      <c r="P269" s="605"/>
    </row>
    <row r="270" spans="2:16" ht="15">
      <c r="B270" s="253" t="s">
        <v>371</v>
      </c>
      <c r="C270" s="253" t="s">
        <v>567</v>
      </c>
      <c r="D270" s="510"/>
      <c r="E270" s="586"/>
      <c r="F270" s="586"/>
      <c r="G270" s="586"/>
      <c r="H270" s="586"/>
      <c r="I270" s="586"/>
      <c r="J270" s="605"/>
      <c r="K270" s="586"/>
      <c r="L270" s="586"/>
      <c r="M270" s="586"/>
      <c r="N270" s="586"/>
      <c r="O270" s="586"/>
      <c r="P270" s="605"/>
    </row>
    <row r="271" spans="2:16" ht="15">
      <c r="B271" s="253" t="s">
        <v>372</v>
      </c>
      <c r="C271" s="245" t="s">
        <v>568</v>
      </c>
      <c r="D271" s="510"/>
      <c r="E271" s="586"/>
      <c r="F271" s="586"/>
      <c r="G271" s="586"/>
      <c r="H271" s="586"/>
      <c r="I271" s="586"/>
      <c r="J271" s="605"/>
      <c r="K271" s="586"/>
      <c r="L271" s="586"/>
      <c r="M271" s="586"/>
      <c r="N271" s="586"/>
      <c r="O271" s="586"/>
      <c r="P271" s="605"/>
    </row>
    <row r="272" spans="2:16" ht="15">
      <c r="B272" s="245" t="s">
        <v>373</v>
      </c>
      <c r="C272" s="253" t="s">
        <v>569</v>
      </c>
      <c r="D272" s="510"/>
      <c r="E272" s="586"/>
      <c r="F272" s="586"/>
      <c r="G272" s="586"/>
      <c r="H272" s="586"/>
      <c r="I272" s="586"/>
      <c r="J272" s="605"/>
      <c r="K272" s="586"/>
      <c r="L272" s="586"/>
      <c r="M272" s="586"/>
      <c r="N272" s="586"/>
      <c r="O272" s="586"/>
      <c r="P272" s="605"/>
    </row>
    <row r="273" spans="2:16" ht="15">
      <c r="B273" s="253" t="s">
        <v>374</v>
      </c>
      <c r="C273" s="253" t="s">
        <v>570</v>
      </c>
      <c r="D273" s="510"/>
      <c r="E273" s="586"/>
      <c r="F273" s="586"/>
      <c r="G273" s="586"/>
      <c r="H273" s="586"/>
      <c r="I273" s="586"/>
      <c r="J273" s="605"/>
      <c r="K273" s="586"/>
      <c r="L273" s="586"/>
      <c r="M273" s="586"/>
      <c r="N273" s="586"/>
      <c r="O273" s="586"/>
      <c r="P273" s="605"/>
    </row>
    <row r="274" spans="2:16" ht="15">
      <c r="B274" s="253" t="s">
        <v>375</v>
      </c>
      <c r="C274" s="245" t="s">
        <v>571</v>
      </c>
      <c r="D274" s="510"/>
      <c r="E274" s="586"/>
      <c r="F274" s="586"/>
      <c r="G274" s="586"/>
      <c r="H274" s="586"/>
      <c r="I274" s="586"/>
      <c r="J274" s="605"/>
      <c r="K274" s="586"/>
      <c r="L274" s="586"/>
      <c r="M274" s="586"/>
      <c r="N274" s="586"/>
      <c r="O274" s="586"/>
      <c r="P274" s="605"/>
    </row>
    <row r="275" spans="2:16" ht="15">
      <c r="B275" s="245" t="s">
        <v>376</v>
      </c>
      <c r="C275" s="253" t="s">
        <v>572</v>
      </c>
      <c r="D275" s="510"/>
      <c r="E275" s="586"/>
      <c r="F275" s="586"/>
      <c r="G275" s="586"/>
      <c r="H275" s="586"/>
      <c r="I275" s="586"/>
      <c r="J275" s="605"/>
      <c r="K275" s="586"/>
      <c r="L275" s="586"/>
      <c r="M275" s="586"/>
      <c r="N275" s="586"/>
      <c r="O275" s="586"/>
      <c r="P275" s="605"/>
    </row>
    <row r="276" spans="2:16" ht="15">
      <c r="B276" s="253" t="s">
        <v>377</v>
      </c>
      <c r="C276" s="253" t="s">
        <v>573</v>
      </c>
      <c r="D276" s="510"/>
      <c r="E276" s="586"/>
      <c r="F276" s="586"/>
      <c r="G276" s="586"/>
      <c r="H276" s="586"/>
      <c r="I276" s="586"/>
      <c r="J276" s="605"/>
      <c r="K276" s="586"/>
      <c r="L276" s="586"/>
      <c r="M276" s="586"/>
      <c r="N276" s="586"/>
      <c r="O276" s="586"/>
      <c r="P276" s="605"/>
    </row>
    <row r="277" spans="2:16" ht="15">
      <c r="B277" s="253" t="s">
        <v>378</v>
      </c>
      <c r="C277" s="245" t="s">
        <v>574</v>
      </c>
      <c r="D277" s="510"/>
      <c r="E277" s="586"/>
      <c r="F277" s="586"/>
      <c r="G277" s="586"/>
      <c r="H277" s="586"/>
      <c r="I277" s="586"/>
      <c r="J277" s="605"/>
      <c r="K277" s="586"/>
      <c r="L277" s="586"/>
      <c r="M277" s="586"/>
      <c r="N277" s="586"/>
      <c r="O277" s="586"/>
      <c r="P277" s="605"/>
    </row>
    <row r="278" spans="2:16" ht="15">
      <c r="B278" s="245" t="s">
        <v>379</v>
      </c>
      <c r="C278" s="253" t="s">
        <v>575</v>
      </c>
      <c r="D278" s="510"/>
      <c r="E278" s="586"/>
      <c r="F278" s="586"/>
      <c r="G278" s="586"/>
      <c r="H278" s="586"/>
      <c r="I278" s="586"/>
      <c r="J278" s="605"/>
      <c r="K278" s="586"/>
      <c r="L278" s="586"/>
      <c r="M278" s="586"/>
      <c r="N278" s="586"/>
      <c r="O278" s="586"/>
      <c r="P278" s="605"/>
    </row>
    <row r="279" spans="2:16" ht="15">
      <c r="B279" s="253" t="s">
        <v>380</v>
      </c>
      <c r="C279" s="253" t="s">
        <v>576</v>
      </c>
      <c r="D279" s="510"/>
      <c r="E279" s="586"/>
      <c r="F279" s="586"/>
      <c r="G279" s="586"/>
      <c r="H279" s="586"/>
      <c r="I279" s="586"/>
      <c r="J279" s="605"/>
      <c r="K279" s="586"/>
      <c r="L279" s="586"/>
      <c r="M279" s="586"/>
      <c r="N279" s="586"/>
      <c r="O279" s="586"/>
      <c r="P279" s="605"/>
    </row>
    <row r="280" spans="2:16" ht="15">
      <c r="B280" s="253" t="s">
        <v>381</v>
      </c>
      <c r="C280" s="245" t="s">
        <v>577</v>
      </c>
      <c r="D280" s="510"/>
      <c r="E280" s="586"/>
      <c r="F280" s="586"/>
      <c r="G280" s="586"/>
      <c r="H280" s="586"/>
      <c r="I280" s="586"/>
      <c r="J280" s="605"/>
      <c r="K280" s="586"/>
      <c r="L280" s="586"/>
      <c r="M280" s="586"/>
      <c r="N280" s="586"/>
      <c r="O280" s="586"/>
      <c r="P280" s="605"/>
    </row>
    <row r="281" spans="2:16" ht="15">
      <c r="B281" s="245" t="s">
        <v>382</v>
      </c>
      <c r="C281" s="253" t="s">
        <v>578</v>
      </c>
      <c r="D281" s="510"/>
      <c r="E281" s="586"/>
      <c r="F281" s="586"/>
      <c r="G281" s="586"/>
      <c r="H281" s="586"/>
      <c r="I281" s="586"/>
      <c r="J281" s="605"/>
      <c r="K281" s="586"/>
      <c r="L281" s="586"/>
      <c r="M281" s="586"/>
      <c r="N281" s="586"/>
      <c r="O281" s="586"/>
      <c r="P281" s="605"/>
    </row>
    <row r="282" spans="2:16" ht="15">
      <c r="B282" s="253" t="s">
        <v>383</v>
      </c>
      <c r="C282" s="253" t="s">
        <v>579</v>
      </c>
      <c r="D282" s="510"/>
      <c r="E282" s="586"/>
      <c r="F282" s="586"/>
      <c r="G282" s="586"/>
      <c r="H282" s="586"/>
      <c r="I282" s="586"/>
      <c r="J282" s="605"/>
      <c r="K282" s="586"/>
      <c r="L282" s="586"/>
      <c r="M282" s="586"/>
      <c r="N282" s="586"/>
      <c r="O282" s="586"/>
      <c r="P282" s="605"/>
    </row>
    <row r="283" spans="2:16" ht="15">
      <c r="B283" s="253" t="s">
        <v>384</v>
      </c>
      <c r="C283" s="245" t="s">
        <v>580</v>
      </c>
      <c r="D283" s="510"/>
      <c r="E283" s="586"/>
      <c r="F283" s="586"/>
      <c r="G283" s="586"/>
      <c r="H283" s="586"/>
      <c r="I283" s="586"/>
      <c r="J283" s="605"/>
      <c r="K283" s="586"/>
      <c r="L283" s="586"/>
      <c r="M283" s="586"/>
      <c r="N283" s="586"/>
      <c r="O283" s="586"/>
      <c r="P283" s="605"/>
    </row>
    <row r="284" spans="2:16" ht="15">
      <c r="B284" s="245" t="s">
        <v>385</v>
      </c>
      <c r="C284" s="253" t="s">
        <v>581</v>
      </c>
      <c r="D284" s="510"/>
      <c r="E284" s="586"/>
      <c r="F284" s="586"/>
      <c r="G284" s="586"/>
      <c r="H284" s="586"/>
      <c r="I284" s="586"/>
      <c r="J284" s="605"/>
      <c r="K284" s="586"/>
      <c r="L284" s="586"/>
      <c r="M284" s="586"/>
      <c r="N284" s="586"/>
      <c r="O284" s="586"/>
      <c r="P284" s="605"/>
    </row>
    <row r="285" spans="2:16" ht="15">
      <c r="B285" s="253" t="s">
        <v>386</v>
      </c>
      <c r="C285" s="253" t="s">
        <v>582</v>
      </c>
      <c r="D285" s="510"/>
      <c r="E285" s="586"/>
      <c r="F285" s="586"/>
      <c r="G285" s="586"/>
      <c r="H285" s="586"/>
      <c r="I285" s="586"/>
      <c r="J285" s="605"/>
      <c r="K285" s="586"/>
      <c r="L285" s="586"/>
      <c r="M285" s="586"/>
      <c r="N285" s="586"/>
      <c r="O285" s="586"/>
      <c r="P285" s="605"/>
    </row>
    <row r="286" spans="2:16" ht="15">
      <c r="B286" s="253" t="s">
        <v>387</v>
      </c>
      <c r="C286" s="245" t="s">
        <v>583</v>
      </c>
      <c r="D286" s="510"/>
      <c r="E286" s="586"/>
      <c r="F286" s="586"/>
      <c r="G286" s="586"/>
      <c r="H286" s="586"/>
      <c r="I286" s="586"/>
      <c r="J286" s="605"/>
      <c r="K286" s="586"/>
      <c r="L286" s="586"/>
      <c r="M286" s="586"/>
      <c r="N286" s="586"/>
      <c r="O286" s="586"/>
      <c r="P286" s="605"/>
    </row>
    <row r="287" spans="2:16" ht="15">
      <c r="B287" s="245" t="s">
        <v>388</v>
      </c>
      <c r="C287" s="253" t="s">
        <v>584</v>
      </c>
      <c r="D287" s="510"/>
      <c r="E287" s="586"/>
      <c r="F287" s="586"/>
      <c r="G287" s="586"/>
      <c r="H287" s="586"/>
      <c r="I287" s="586"/>
      <c r="J287" s="605"/>
      <c r="K287" s="586"/>
      <c r="L287" s="586"/>
      <c r="M287" s="586"/>
      <c r="N287" s="586"/>
      <c r="O287" s="586"/>
      <c r="P287" s="605"/>
    </row>
    <row r="288" spans="2:16" ht="15">
      <c r="B288" s="253" t="s">
        <v>389</v>
      </c>
      <c r="C288" s="253" t="s">
        <v>585</v>
      </c>
      <c r="D288" s="510"/>
      <c r="E288" s="586"/>
      <c r="F288" s="586"/>
      <c r="G288" s="586"/>
      <c r="H288" s="586"/>
      <c r="I288" s="586"/>
      <c r="J288" s="605"/>
      <c r="K288" s="586"/>
      <c r="L288" s="586"/>
      <c r="M288" s="586"/>
      <c r="N288" s="586"/>
      <c r="O288" s="586"/>
      <c r="P288" s="605"/>
    </row>
    <row r="289" spans="2:16" ht="15">
      <c r="B289" s="253" t="s">
        <v>390</v>
      </c>
      <c r="C289" s="245" t="s">
        <v>586</v>
      </c>
      <c r="D289" s="510"/>
      <c r="E289" s="586"/>
      <c r="F289" s="586"/>
      <c r="G289" s="586"/>
      <c r="H289" s="586"/>
      <c r="I289" s="586"/>
      <c r="J289" s="605"/>
      <c r="K289" s="586"/>
      <c r="L289" s="586"/>
      <c r="M289" s="586"/>
      <c r="N289" s="586"/>
      <c r="O289" s="586"/>
      <c r="P289" s="605"/>
    </row>
    <row r="290" spans="2:16" ht="15">
      <c r="B290" s="245" t="s">
        <v>391</v>
      </c>
      <c r="C290" s="253" t="s">
        <v>587</v>
      </c>
      <c r="D290" s="510"/>
      <c r="E290" s="586"/>
      <c r="F290" s="586"/>
      <c r="G290" s="586"/>
      <c r="H290" s="586"/>
      <c r="I290" s="586"/>
      <c r="J290" s="605"/>
      <c r="K290" s="586"/>
      <c r="L290" s="586"/>
      <c r="M290" s="586"/>
      <c r="N290" s="586"/>
      <c r="O290" s="586"/>
      <c r="P290" s="605"/>
    </row>
    <row r="291" spans="2:16" ht="15">
      <c r="B291" s="253" t="s">
        <v>392</v>
      </c>
      <c r="C291" s="253" t="s">
        <v>588</v>
      </c>
      <c r="D291" s="510"/>
      <c r="E291" s="586"/>
      <c r="F291" s="586"/>
      <c r="G291" s="586"/>
      <c r="H291" s="586"/>
      <c r="I291" s="586"/>
      <c r="J291" s="605"/>
      <c r="K291" s="586"/>
      <c r="L291" s="586"/>
      <c r="M291" s="586"/>
      <c r="N291" s="586"/>
      <c r="O291" s="586"/>
      <c r="P291" s="605"/>
    </row>
    <row r="292" spans="2:16" ht="15">
      <c r="B292" s="253" t="s">
        <v>393</v>
      </c>
      <c r="C292" s="245" t="s">
        <v>589</v>
      </c>
      <c r="D292" s="510"/>
      <c r="E292" s="586"/>
      <c r="F292" s="586"/>
      <c r="G292" s="586"/>
      <c r="H292" s="586"/>
      <c r="I292" s="586"/>
      <c r="J292" s="605"/>
      <c r="K292" s="586"/>
      <c r="L292" s="586"/>
      <c r="M292" s="586"/>
      <c r="N292" s="586"/>
      <c r="O292" s="586"/>
      <c r="P292" s="605"/>
    </row>
    <row r="293" spans="2:16" ht="15">
      <c r="B293" s="253" t="s">
        <v>394</v>
      </c>
      <c r="C293" s="253" t="s">
        <v>590</v>
      </c>
      <c r="D293" s="510"/>
      <c r="E293" s="586"/>
      <c r="F293" s="586"/>
      <c r="G293" s="586"/>
      <c r="H293" s="586"/>
      <c r="I293" s="586"/>
      <c r="J293" s="605"/>
      <c r="K293" s="586"/>
      <c r="L293" s="586"/>
      <c r="M293" s="586"/>
      <c r="N293" s="586"/>
      <c r="O293" s="586"/>
      <c r="P293" s="605"/>
    </row>
    <row r="294" spans="2:16" ht="15">
      <c r="B294" s="253" t="s">
        <v>395</v>
      </c>
      <c r="C294" s="253" t="s">
        <v>591</v>
      </c>
      <c r="D294" s="510"/>
      <c r="E294" s="586"/>
      <c r="F294" s="586"/>
      <c r="G294" s="586"/>
      <c r="H294" s="586"/>
      <c r="I294" s="586"/>
      <c r="J294" s="605"/>
      <c r="K294" s="586"/>
      <c r="L294" s="586"/>
      <c r="M294" s="586"/>
      <c r="N294" s="586"/>
      <c r="O294" s="586"/>
      <c r="P294" s="605"/>
    </row>
    <row r="295" spans="2:16" ht="15">
      <c r="B295" s="245" t="s">
        <v>396</v>
      </c>
      <c r="C295" s="245" t="s">
        <v>592</v>
      </c>
      <c r="D295" s="510"/>
      <c r="E295" s="586"/>
      <c r="F295" s="586"/>
      <c r="G295" s="586"/>
      <c r="H295" s="586"/>
      <c r="I295" s="586"/>
      <c r="J295" s="605"/>
      <c r="K295" s="586"/>
      <c r="L295" s="586"/>
      <c r="M295" s="586"/>
      <c r="N295" s="586"/>
      <c r="O295" s="586"/>
      <c r="P295" s="605"/>
    </row>
    <row r="296" spans="2:16" ht="15">
      <c r="B296" s="253" t="s">
        <v>397</v>
      </c>
      <c r="C296" s="253" t="s">
        <v>593</v>
      </c>
      <c r="D296" s="510"/>
      <c r="E296" s="586"/>
      <c r="F296" s="586"/>
      <c r="G296" s="586"/>
      <c r="H296" s="586"/>
      <c r="I296" s="586"/>
      <c r="J296" s="605"/>
      <c r="K296" s="586"/>
      <c r="L296" s="586"/>
      <c r="M296" s="586"/>
      <c r="N296" s="586"/>
      <c r="O296" s="586"/>
      <c r="P296" s="605"/>
    </row>
    <row r="297" spans="2:16" ht="15">
      <c r="B297" s="253" t="s">
        <v>398</v>
      </c>
      <c r="C297" s="253" t="s">
        <v>594</v>
      </c>
      <c r="D297" s="510"/>
      <c r="E297" s="586"/>
      <c r="F297" s="586"/>
      <c r="G297" s="586"/>
      <c r="H297" s="586"/>
      <c r="I297" s="586"/>
      <c r="J297" s="605"/>
      <c r="K297" s="586"/>
      <c r="L297" s="586"/>
      <c r="M297" s="586"/>
      <c r="N297" s="586"/>
      <c r="O297" s="586"/>
      <c r="P297" s="605"/>
    </row>
    <row r="298" spans="2:16" ht="15">
      <c r="B298" s="253" t="s">
        <v>399</v>
      </c>
      <c r="C298" s="245" t="s">
        <v>601</v>
      </c>
      <c r="D298" s="510"/>
      <c r="E298" s="586"/>
      <c r="F298" s="586"/>
      <c r="G298" s="586"/>
      <c r="H298" s="586"/>
      <c r="I298" s="586"/>
      <c r="J298" s="605"/>
      <c r="K298" s="586"/>
      <c r="L298" s="586"/>
      <c r="M298" s="586"/>
      <c r="N298" s="586"/>
      <c r="O298" s="586"/>
      <c r="P298" s="605"/>
    </row>
    <row r="299" spans="2:16" ht="15">
      <c r="B299" s="253" t="s">
        <v>400</v>
      </c>
      <c r="C299" s="253" t="s">
        <v>602</v>
      </c>
      <c r="D299" s="510"/>
      <c r="E299" s="586"/>
      <c r="F299" s="586"/>
      <c r="G299" s="586"/>
      <c r="H299" s="586"/>
      <c r="I299" s="586"/>
      <c r="J299" s="605"/>
      <c r="K299" s="586"/>
      <c r="L299" s="586"/>
      <c r="M299" s="586"/>
      <c r="N299" s="586"/>
      <c r="O299" s="586"/>
      <c r="P299" s="605"/>
    </row>
    <row r="300" spans="2:16" ht="15">
      <c r="B300" s="245" t="s">
        <v>401</v>
      </c>
      <c r="C300" s="253" t="s">
        <v>603</v>
      </c>
      <c r="D300" s="510"/>
      <c r="E300" s="586"/>
      <c r="F300" s="586"/>
      <c r="G300" s="586"/>
      <c r="H300" s="586"/>
      <c r="I300" s="586"/>
      <c r="J300" s="605"/>
      <c r="K300" s="586"/>
      <c r="L300" s="586"/>
      <c r="M300" s="586"/>
      <c r="N300" s="586"/>
      <c r="O300" s="586"/>
      <c r="P300" s="605"/>
    </row>
    <row r="301" spans="2:16" ht="15">
      <c r="B301" s="253" t="s">
        <v>402</v>
      </c>
      <c r="C301" s="245" t="s">
        <v>604</v>
      </c>
      <c r="D301" s="510"/>
      <c r="E301" s="586"/>
      <c r="F301" s="586"/>
      <c r="G301" s="586"/>
      <c r="H301" s="586"/>
      <c r="I301" s="586"/>
      <c r="J301" s="605"/>
      <c r="K301" s="586"/>
      <c r="L301" s="586"/>
      <c r="M301" s="586"/>
      <c r="N301" s="586"/>
      <c r="O301" s="586"/>
      <c r="P301" s="605"/>
    </row>
    <row r="302" spans="2:16" ht="15">
      <c r="B302" s="253" t="s">
        <v>403</v>
      </c>
      <c r="C302" s="253" t="s">
        <v>605</v>
      </c>
      <c r="D302" s="510"/>
      <c r="E302" s="586"/>
      <c r="F302" s="586"/>
      <c r="G302" s="586"/>
      <c r="H302" s="586"/>
      <c r="I302" s="586"/>
      <c r="J302" s="605"/>
      <c r="K302" s="586"/>
      <c r="L302" s="586"/>
      <c r="M302" s="586"/>
      <c r="N302" s="586"/>
      <c r="O302" s="586"/>
      <c r="P302" s="605"/>
    </row>
    <row r="303" spans="2:16" ht="15">
      <c r="B303" s="253" t="s">
        <v>404</v>
      </c>
      <c r="C303" s="253" t="s">
        <v>606</v>
      </c>
      <c r="D303" s="510"/>
      <c r="E303" s="586"/>
      <c r="F303" s="586"/>
      <c r="G303" s="586"/>
      <c r="H303" s="586"/>
      <c r="I303" s="586"/>
      <c r="J303" s="605"/>
      <c r="K303" s="586"/>
      <c r="L303" s="586"/>
      <c r="M303" s="586"/>
      <c r="N303" s="586"/>
      <c r="O303" s="586"/>
      <c r="P303" s="605"/>
    </row>
    <row r="304" spans="2:16" ht="15">
      <c r="B304" s="253" t="s">
        <v>405</v>
      </c>
      <c r="C304" s="245" t="s">
        <v>607</v>
      </c>
      <c r="D304" s="510"/>
      <c r="E304" s="586"/>
      <c r="F304" s="586"/>
      <c r="G304" s="586"/>
      <c r="H304" s="586"/>
      <c r="I304" s="586"/>
      <c r="J304" s="605"/>
      <c r="K304" s="586"/>
      <c r="L304" s="586"/>
      <c r="M304" s="586"/>
      <c r="N304" s="586"/>
      <c r="O304" s="586"/>
      <c r="P304" s="605"/>
    </row>
    <row r="305" spans="2:16" ht="15">
      <c r="B305" s="245" t="s">
        <v>406</v>
      </c>
      <c r="C305" s="253" t="s">
        <v>608</v>
      </c>
      <c r="D305" s="510"/>
      <c r="E305" s="586"/>
      <c r="F305" s="586"/>
      <c r="G305" s="586"/>
      <c r="H305" s="586"/>
      <c r="I305" s="586"/>
      <c r="J305" s="605"/>
      <c r="K305" s="586"/>
      <c r="L305" s="586"/>
      <c r="M305" s="586"/>
      <c r="N305" s="586"/>
      <c r="O305" s="586"/>
      <c r="P305" s="605"/>
    </row>
    <row r="306" spans="2:16" ht="15">
      <c r="B306" s="253" t="s">
        <v>407</v>
      </c>
      <c r="C306" s="253" t="s">
        <v>609</v>
      </c>
      <c r="D306" s="510"/>
      <c r="E306" s="586"/>
      <c r="F306" s="586"/>
      <c r="G306" s="586"/>
      <c r="H306" s="586"/>
      <c r="I306" s="586"/>
      <c r="J306" s="605"/>
      <c r="K306" s="586"/>
      <c r="L306" s="586"/>
      <c r="M306" s="586"/>
      <c r="N306" s="586"/>
      <c r="O306" s="586"/>
      <c r="P306" s="605"/>
    </row>
    <row r="307" spans="2:16" ht="15">
      <c r="B307" s="253" t="s">
        <v>408</v>
      </c>
      <c r="C307" s="245" t="s">
        <v>610</v>
      </c>
      <c r="D307" s="510"/>
      <c r="E307" s="586"/>
      <c r="F307" s="586"/>
      <c r="G307" s="586"/>
      <c r="H307" s="586"/>
      <c r="I307" s="586"/>
      <c r="J307" s="605"/>
      <c r="K307" s="586"/>
      <c r="L307" s="586"/>
      <c r="M307" s="586"/>
      <c r="N307" s="586"/>
      <c r="O307" s="586"/>
      <c r="P307" s="605"/>
    </row>
    <row r="308" spans="2:16" ht="15">
      <c r="B308" s="253" t="s">
        <v>409</v>
      </c>
      <c r="C308" s="253" t="s">
        <v>611</v>
      </c>
      <c r="D308" s="510"/>
      <c r="E308" s="586"/>
      <c r="F308" s="586"/>
      <c r="G308" s="586"/>
      <c r="H308" s="586"/>
      <c r="I308" s="586"/>
      <c r="J308" s="605"/>
      <c r="K308" s="586"/>
      <c r="L308" s="586"/>
      <c r="M308" s="586"/>
      <c r="N308" s="586"/>
      <c r="O308" s="586"/>
      <c r="P308" s="605"/>
    </row>
    <row r="309" spans="2:16" ht="15">
      <c r="B309" s="253" t="s">
        <v>410</v>
      </c>
      <c r="C309" s="253" t="s">
        <v>612</v>
      </c>
      <c r="D309" s="510"/>
      <c r="E309" s="586"/>
      <c r="F309" s="586"/>
      <c r="G309" s="586"/>
      <c r="H309" s="586"/>
      <c r="I309" s="586"/>
      <c r="J309" s="605"/>
      <c r="K309" s="586"/>
      <c r="L309" s="586"/>
      <c r="M309" s="586"/>
      <c r="N309" s="586"/>
      <c r="O309" s="586"/>
      <c r="P309" s="605"/>
    </row>
    <row r="310" spans="2:16" ht="15">
      <c r="B310" s="245" t="s">
        <v>411</v>
      </c>
      <c r="C310" s="245" t="s">
        <v>613</v>
      </c>
      <c r="D310" s="510"/>
      <c r="E310" s="586"/>
      <c r="F310" s="586"/>
      <c r="G310" s="586"/>
      <c r="H310" s="586"/>
      <c r="I310" s="586"/>
      <c r="J310" s="605"/>
      <c r="K310" s="586"/>
      <c r="L310" s="586"/>
      <c r="M310" s="586"/>
      <c r="N310" s="586"/>
      <c r="O310" s="586"/>
      <c r="P310" s="605"/>
    </row>
    <row r="311" spans="2:16" ht="15">
      <c r="B311" s="253" t="s">
        <v>412</v>
      </c>
      <c r="C311" s="253" t="s">
        <v>614</v>
      </c>
      <c r="D311" s="510"/>
      <c r="E311" s="586"/>
      <c r="F311" s="586"/>
      <c r="G311" s="586"/>
      <c r="H311" s="586"/>
      <c r="I311" s="586"/>
      <c r="J311" s="605"/>
      <c r="K311" s="586"/>
      <c r="L311" s="586"/>
      <c r="M311" s="586"/>
      <c r="N311" s="586"/>
      <c r="O311" s="586"/>
      <c r="P311" s="605"/>
    </row>
    <row r="312" spans="2:16" ht="15">
      <c r="B312" s="253" t="s">
        <v>413</v>
      </c>
      <c r="C312" s="253" t="s">
        <v>615</v>
      </c>
      <c r="D312" s="510"/>
      <c r="E312" s="586"/>
      <c r="F312" s="586"/>
      <c r="G312" s="586"/>
      <c r="H312" s="586"/>
      <c r="I312" s="586"/>
      <c r="J312" s="605"/>
      <c r="K312" s="586"/>
      <c r="L312" s="586"/>
      <c r="M312" s="586"/>
      <c r="N312" s="586"/>
      <c r="O312" s="586"/>
      <c r="P312" s="605"/>
    </row>
    <row r="313" spans="2:16" ht="15">
      <c r="B313" s="253" t="s">
        <v>414</v>
      </c>
      <c r="C313" s="245" t="s">
        <v>616</v>
      </c>
      <c r="D313" s="510"/>
      <c r="E313" s="586"/>
      <c r="F313" s="586"/>
      <c r="G313" s="586"/>
      <c r="H313" s="586"/>
      <c r="I313" s="586"/>
      <c r="J313" s="605"/>
      <c r="K313" s="586"/>
      <c r="L313" s="586"/>
      <c r="M313" s="586"/>
      <c r="N313" s="586"/>
      <c r="O313" s="586"/>
      <c r="P313" s="605"/>
    </row>
    <row r="314" spans="2:16" ht="15">
      <c r="B314" s="253" t="s">
        <v>415</v>
      </c>
      <c r="C314" s="253" t="s">
        <v>617</v>
      </c>
      <c r="D314" s="510"/>
      <c r="E314" s="586"/>
      <c r="F314" s="586"/>
      <c r="G314" s="586"/>
      <c r="H314" s="586"/>
      <c r="I314" s="586"/>
      <c r="J314" s="605"/>
      <c r="K314" s="586"/>
      <c r="L314" s="586"/>
      <c r="M314" s="586"/>
      <c r="N314" s="586"/>
      <c r="O314" s="586"/>
      <c r="P314" s="605"/>
    </row>
    <row r="315" spans="2:16" ht="15">
      <c r="B315" s="245" t="s">
        <v>416</v>
      </c>
      <c r="C315" s="253" t="s">
        <v>618</v>
      </c>
      <c r="D315" s="510"/>
      <c r="E315" s="586"/>
      <c r="F315" s="586"/>
      <c r="G315" s="586"/>
      <c r="H315" s="586"/>
      <c r="I315" s="586"/>
      <c r="J315" s="605"/>
      <c r="K315" s="586"/>
      <c r="L315" s="586"/>
      <c r="M315" s="586"/>
      <c r="N315" s="586"/>
      <c r="O315" s="586"/>
      <c r="P315" s="605"/>
    </row>
    <row r="316" spans="2:16" ht="15">
      <c r="B316" s="253" t="s">
        <v>417</v>
      </c>
      <c r="C316" s="245" t="s">
        <v>619</v>
      </c>
      <c r="D316" s="510"/>
      <c r="E316" s="586"/>
      <c r="F316" s="586"/>
      <c r="G316" s="586"/>
      <c r="H316" s="586"/>
      <c r="I316" s="586"/>
      <c r="J316" s="605"/>
      <c r="K316" s="586"/>
      <c r="L316" s="586"/>
      <c r="M316" s="586"/>
      <c r="N316" s="586"/>
      <c r="O316" s="586"/>
      <c r="P316" s="605"/>
    </row>
    <row r="317" spans="2:16" ht="15">
      <c r="B317" s="253" t="s">
        <v>418</v>
      </c>
      <c r="C317" s="253" t="s">
        <v>620</v>
      </c>
      <c r="D317" s="510"/>
      <c r="E317" s="586"/>
      <c r="F317" s="586"/>
      <c r="G317" s="586"/>
      <c r="H317" s="586"/>
      <c r="I317" s="586"/>
      <c r="J317" s="605"/>
      <c r="K317" s="586"/>
      <c r="L317" s="586"/>
      <c r="M317" s="586"/>
      <c r="N317" s="586"/>
      <c r="O317" s="586"/>
      <c r="P317" s="605"/>
    </row>
    <row r="318" spans="2:16" ht="15">
      <c r="B318" s="253" t="s">
        <v>419</v>
      </c>
      <c r="C318" s="253" t="s">
        <v>621</v>
      </c>
      <c r="D318" s="510"/>
      <c r="E318" s="586"/>
      <c r="F318" s="586"/>
      <c r="G318" s="586"/>
      <c r="H318" s="586"/>
      <c r="I318" s="586"/>
      <c r="J318" s="605"/>
      <c r="K318" s="586"/>
      <c r="L318" s="586"/>
      <c r="M318" s="586"/>
      <c r="N318" s="586"/>
      <c r="O318" s="586"/>
      <c r="P318" s="605"/>
    </row>
    <row r="319" spans="2:16" ht="15">
      <c r="B319" s="253" t="s">
        <v>420</v>
      </c>
      <c r="C319" s="245" t="s">
        <v>622</v>
      </c>
      <c r="D319" s="510"/>
      <c r="E319" s="586"/>
      <c r="F319" s="586"/>
      <c r="G319" s="586"/>
      <c r="H319" s="586"/>
      <c r="I319" s="586"/>
      <c r="J319" s="605"/>
      <c r="K319" s="586"/>
      <c r="L319" s="586"/>
      <c r="M319" s="586"/>
      <c r="N319" s="586"/>
      <c r="O319" s="586"/>
      <c r="P319" s="605"/>
    </row>
    <row r="320" spans="2:16" ht="15">
      <c r="B320" s="245" t="s">
        <v>421</v>
      </c>
      <c r="C320" s="253" t="s">
        <v>623</v>
      </c>
      <c r="D320" s="510"/>
      <c r="E320" s="586"/>
      <c r="F320" s="586"/>
      <c r="G320" s="586"/>
      <c r="H320" s="586"/>
      <c r="I320" s="586"/>
      <c r="J320" s="605"/>
      <c r="K320" s="586"/>
      <c r="L320" s="586"/>
      <c r="M320" s="586"/>
      <c r="N320" s="586"/>
      <c r="O320" s="586"/>
      <c r="P320" s="605"/>
    </row>
    <row r="321" spans="2:16" ht="15">
      <c r="B321" s="253" t="s">
        <v>422</v>
      </c>
      <c r="C321" s="253" t="s">
        <v>624</v>
      </c>
      <c r="D321" s="510"/>
      <c r="E321" s="586"/>
      <c r="F321" s="586"/>
      <c r="G321" s="586"/>
      <c r="H321" s="586"/>
      <c r="I321" s="586"/>
      <c r="J321" s="605"/>
      <c r="K321" s="586"/>
      <c r="L321" s="586"/>
      <c r="M321" s="586"/>
      <c r="N321" s="586"/>
      <c r="O321" s="586"/>
      <c r="P321" s="605"/>
    </row>
    <row r="322" spans="2:16" ht="15">
      <c r="B322" s="253" t="s">
        <v>423</v>
      </c>
      <c r="C322" s="245" t="s">
        <v>625</v>
      </c>
      <c r="D322" s="510"/>
      <c r="E322" s="586"/>
      <c r="F322" s="586"/>
      <c r="G322" s="586"/>
      <c r="H322" s="586"/>
      <c r="I322" s="586"/>
      <c r="J322" s="605"/>
      <c r="K322" s="586"/>
      <c r="L322" s="586"/>
      <c r="M322" s="586"/>
      <c r="N322" s="586"/>
      <c r="O322" s="586"/>
      <c r="P322" s="605"/>
    </row>
    <row r="323" spans="2:16" ht="15">
      <c r="B323" s="253" t="s">
        <v>424</v>
      </c>
      <c r="C323" s="253" t="s">
        <v>626</v>
      </c>
      <c r="D323" s="510"/>
      <c r="E323" s="586"/>
      <c r="F323" s="586"/>
      <c r="G323" s="586"/>
      <c r="H323" s="586"/>
      <c r="I323" s="586"/>
      <c r="J323" s="605"/>
      <c r="K323" s="586"/>
      <c r="L323" s="586"/>
      <c r="M323" s="586"/>
      <c r="N323" s="586"/>
      <c r="O323" s="586"/>
      <c r="P323" s="605"/>
    </row>
    <row r="324" spans="2:16" ht="15">
      <c r="B324" s="253" t="s">
        <v>425</v>
      </c>
      <c r="C324" s="253" t="s">
        <v>627</v>
      </c>
      <c r="D324" s="510"/>
      <c r="E324" s="586"/>
      <c r="F324" s="586"/>
      <c r="G324" s="586"/>
      <c r="H324" s="586"/>
      <c r="I324" s="586"/>
      <c r="J324" s="605"/>
      <c r="K324" s="586"/>
      <c r="L324" s="586"/>
      <c r="M324" s="586"/>
      <c r="N324" s="586"/>
      <c r="O324" s="586"/>
      <c r="P324" s="605"/>
    </row>
    <row r="325" spans="2:16" ht="15">
      <c r="B325" s="245" t="s">
        <v>426</v>
      </c>
      <c r="C325" s="245" t="s">
        <v>628</v>
      </c>
      <c r="D325" s="510"/>
      <c r="E325" s="586"/>
      <c r="F325" s="586"/>
      <c r="G325" s="586"/>
      <c r="H325" s="586"/>
      <c r="I325" s="586"/>
      <c r="J325" s="605"/>
      <c r="K325" s="586"/>
      <c r="L325" s="586"/>
      <c r="M325" s="586"/>
      <c r="N325" s="586"/>
      <c r="O325" s="586"/>
      <c r="P325" s="605"/>
    </row>
    <row r="326" spans="2:16" ht="15">
      <c r="B326" s="253" t="s">
        <v>427</v>
      </c>
      <c r="C326" s="253" t="s">
        <v>629</v>
      </c>
      <c r="D326" s="510"/>
      <c r="E326" s="586"/>
      <c r="F326" s="586"/>
      <c r="G326" s="586"/>
      <c r="H326" s="586"/>
      <c r="I326" s="586"/>
      <c r="J326" s="605"/>
      <c r="K326" s="586"/>
      <c r="L326" s="586"/>
      <c r="M326" s="586"/>
      <c r="N326" s="586"/>
      <c r="O326" s="586"/>
      <c r="P326" s="605"/>
    </row>
    <row r="327" spans="2:16" ht="15">
      <c r="B327" s="253" t="s">
        <v>428</v>
      </c>
      <c r="C327" s="253" t="s">
        <v>630</v>
      </c>
      <c r="D327" s="510"/>
      <c r="E327" s="586"/>
      <c r="F327" s="586"/>
      <c r="G327" s="586"/>
      <c r="H327" s="586"/>
      <c r="I327" s="586"/>
      <c r="J327" s="605"/>
      <c r="K327" s="586"/>
      <c r="L327" s="586"/>
      <c r="M327" s="586"/>
      <c r="N327" s="586"/>
      <c r="O327" s="586"/>
      <c r="P327" s="605"/>
    </row>
    <row r="328" spans="2:16" ht="15">
      <c r="B328" s="253" t="s">
        <v>429</v>
      </c>
      <c r="C328" s="245" t="s">
        <v>631</v>
      </c>
      <c r="D328" s="510"/>
      <c r="E328" s="586"/>
      <c r="F328" s="586"/>
      <c r="G328" s="586"/>
      <c r="H328" s="586"/>
      <c r="I328" s="586"/>
      <c r="J328" s="605"/>
      <c r="K328" s="586"/>
      <c r="L328" s="586"/>
      <c r="M328" s="586"/>
      <c r="N328" s="586"/>
      <c r="O328" s="586"/>
      <c r="P328" s="605"/>
    </row>
    <row r="329" spans="2:16" ht="15">
      <c r="B329" s="253" t="s">
        <v>430</v>
      </c>
      <c r="C329" s="253" t="s">
        <v>632</v>
      </c>
      <c r="D329" s="510"/>
      <c r="E329" s="586"/>
      <c r="F329" s="586"/>
      <c r="G329" s="586"/>
      <c r="H329" s="586"/>
      <c r="I329" s="586"/>
      <c r="J329" s="605"/>
      <c r="K329" s="586"/>
      <c r="L329" s="586"/>
      <c r="M329" s="586"/>
      <c r="N329" s="586"/>
      <c r="O329" s="586"/>
      <c r="P329" s="605"/>
    </row>
    <row r="330" spans="2:16" ht="15">
      <c r="B330" s="245" t="s">
        <v>431</v>
      </c>
      <c r="C330" s="253" t="s">
        <v>633</v>
      </c>
      <c r="D330" s="510"/>
      <c r="E330" s="586"/>
      <c r="F330" s="586"/>
      <c r="G330" s="586"/>
      <c r="H330" s="586"/>
      <c r="I330" s="586"/>
      <c r="J330" s="605"/>
      <c r="K330" s="586"/>
      <c r="L330" s="586"/>
      <c r="M330" s="586"/>
      <c r="N330" s="586"/>
      <c r="O330" s="586"/>
      <c r="P330" s="605"/>
    </row>
    <row r="331" spans="2:16" ht="15">
      <c r="B331" s="253" t="s">
        <v>432</v>
      </c>
      <c r="C331" s="245" t="s">
        <v>634</v>
      </c>
      <c r="D331" s="510"/>
      <c r="E331" s="586"/>
      <c r="F331" s="586"/>
      <c r="G331" s="586"/>
      <c r="H331" s="586"/>
      <c r="I331" s="586"/>
      <c r="J331" s="605"/>
      <c r="K331" s="586"/>
      <c r="L331" s="586"/>
      <c r="M331" s="586"/>
      <c r="N331" s="586"/>
      <c r="O331" s="586"/>
      <c r="P331" s="605"/>
    </row>
    <row r="332" spans="2:16" ht="15">
      <c r="B332" s="253" t="s">
        <v>433</v>
      </c>
      <c r="C332" s="253" t="s">
        <v>635</v>
      </c>
      <c r="D332" s="510"/>
      <c r="E332" s="586"/>
      <c r="F332" s="586"/>
      <c r="G332" s="586"/>
      <c r="H332" s="586"/>
      <c r="I332" s="586"/>
      <c r="J332" s="605"/>
      <c r="K332" s="586"/>
      <c r="L332" s="586"/>
      <c r="M332" s="586"/>
      <c r="N332" s="586"/>
      <c r="O332" s="586"/>
      <c r="P332" s="605"/>
    </row>
    <row r="333" spans="2:16" ht="15">
      <c r="B333" s="253" t="s">
        <v>434</v>
      </c>
      <c r="C333" s="253" t="s">
        <v>636</v>
      </c>
      <c r="D333" s="510"/>
      <c r="E333" s="586"/>
      <c r="F333" s="586"/>
      <c r="G333" s="586"/>
      <c r="H333" s="586"/>
      <c r="I333" s="586"/>
      <c r="J333" s="605"/>
      <c r="K333" s="586"/>
      <c r="L333" s="586"/>
      <c r="M333" s="586"/>
      <c r="N333" s="586"/>
      <c r="O333" s="586"/>
      <c r="P333" s="605"/>
    </row>
    <row r="334" spans="2:16" ht="15">
      <c r="B334" s="253" t="s">
        <v>435</v>
      </c>
      <c r="C334" s="245" t="s">
        <v>637</v>
      </c>
      <c r="D334" s="510"/>
      <c r="E334" s="586"/>
      <c r="F334" s="586"/>
      <c r="G334" s="586"/>
      <c r="H334" s="586"/>
      <c r="I334" s="586"/>
      <c r="J334" s="605"/>
      <c r="K334" s="586"/>
      <c r="L334" s="586"/>
      <c r="M334" s="586"/>
      <c r="N334" s="586"/>
      <c r="O334" s="586"/>
      <c r="P334" s="605"/>
    </row>
    <row r="335" spans="2:16" ht="15">
      <c r="B335" s="245" t="s">
        <v>436</v>
      </c>
      <c r="C335" s="253" t="s">
        <v>638</v>
      </c>
      <c r="D335" s="510"/>
      <c r="E335" s="586"/>
      <c r="F335" s="586"/>
      <c r="G335" s="586"/>
      <c r="H335" s="586"/>
      <c r="I335" s="586"/>
      <c r="J335" s="605"/>
      <c r="K335" s="586"/>
      <c r="L335" s="586"/>
      <c r="M335" s="586"/>
      <c r="N335" s="586"/>
      <c r="O335" s="586"/>
      <c r="P335" s="605"/>
    </row>
    <row r="336" spans="2:16" ht="15">
      <c r="B336" s="253" t="s">
        <v>437</v>
      </c>
      <c r="C336" s="253" t="s">
        <v>639</v>
      </c>
      <c r="D336" s="510"/>
      <c r="E336" s="586"/>
      <c r="F336" s="586"/>
      <c r="G336" s="586"/>
      <c r="H336" s="586"/>
      <c r="I336" s="586"/>
      <c r="J336" s="605"/>
      <c r="K336" s="586"/>
      <c r="L336" s="586"/>
      <c r="M336" s="586"/>
      <c r="N336" s="586"/>
      <c r="O336" s="586"/>
      <c r="P336" s="605"/>
    </row>
    <row r="337" spans="2:16" ht="15">
      <c r="B337" s="253" t="s">
        <v>438</v>
      </c>
      <c r="C337" s="245" t="s">
        <v>640</v>
      </c>
      <c r="D337" s="510"/>
      <c r="E337" s="586"/>
      <c r="F337" s="586"/>
      <c r="G337" s="586"/>
      <c r="H337" s="586"/>
      <c r="I337" s="586"/>
      <c r="J337" s="605"/>
      <c r="K337" s="586"/>
      <c r="L337" s="586"/>
      <c r="M337" s="586"/>
      <c r="N337" s="586"/>
      <c r="O337" s="586"/>
      <c r="P337" s="605"/>
    </row>
    <row r="338" spans="2:16" ht="15">
      <c r="B338" s="253" t="s">
        <v>439</v>
      </c>
      <c r="C338" s="253" t="s">
        <v>641</v>
      </c>
      <c r="D338" s="510"/>
      <c r="E338" s="586"/>
      <c r="F338" s="586"/>
      <c r="G338" s="586"/>
      <c r="H338" s="586"/>
      <c r="I338" s="586"/>
      <c r="J338" s="605"/>
      <c r="K338" s="586"/>
      <c r="L338" s="586"/>
      <c r="M338" s="586"/>
      <c r="N338" s="586"/>
      <c r="O338" s="586"/>
      <c r="P338" s="605"/>
    </row>
    <row r="339" spans="2:16" ht="15">
      <c r="B339" s="253" t="s">
        <v>440</v>
      </c>
      <c r="C339" s="253" t="s">
        <v>642</v>
      </c>
      <c r="D339" s="510"/>
      <c r="E339" s="586"/>
      <c r="F339" s="586"/>
      <c r="G339" s="586"/>
      <c r="H339" s="586"/>
      <c r="I339" s="586"/>
      <c r="J339" s="605"/>
      <c r="K339" s="586"/>
      <c r="L339" s="586"/>
      <c r="M339" s="586"/>
      <c r="N339" s="586"/>
      <c r="O339" s="586"/>
      <c r="P339" s="605"/>
    </row>
    <row r="340" spans="2:16" ht="15">
      <c r="B340" s="245" t="s">
        <v>441</v>
      </c>
      <c r="C340" s="245" t="s">
        <v>643</v>
      </c>
      <c r="D340" s="510"/>
      <c r="E340" s="586"/>
      <c r="F340" s="586"/>
      <c r="G340" s="586"/>
      <c r="H340" s="586"/>
      <c r="I340" s="586"/>
      <c r="J340" s="605"/>
      <c r="K340" s="586"/>
      <c r="L340" s="586"/>
      <c r="M340" s="586"/>
      <c r="N340" s="586"/>
      <c r="O340" s="586"/>
      <c r="P340" s="605"/>
    </row>
    <row r="341" spans="2:16" ht="15">
      <c r="B341" s="253" t="s">
        <v>442</v>
      </c>
      <c r="C341" s="253" t="s">
        <v>644</v>
      </c>
      <c r="D341" s="510"/>
      <c r="E341" s="586"/>
      <c r="F341" s="586"/>
      <c r="G341" s="586"/>
      <c r="H341" s="586"/>
      <c r="I341" s="586"/>
      <c r="J341" s="605"/>
      <c r="K341" s="586"/>
      <c r="L341" s="586"/>
      <c r="M341" s="586"/>
      <c r="N341" s="586"/>
      <c r="O341" s="586"/>
      <c r="P341" s="605"/>
    </row>
    <row r="342" spans="2:16" ht="15">
      <c r="B342" s="253" t="s">
        <v>443</v>
      </c>
      <c r="C342" s="253" t="s">
        <v>645</v>
      </c>
      <c r="D342" s="510"/>
      <c r="E342" s="586"/>
      <c r="F342" s="586"/>
      <c r="G342" s="586"/>
      <c r="H342" s="586"/>
      <c r="I342" s="586"/>
      <c r="J342" s="605"/>
      <c r="K342" s="586"/>
      <c r="L342" s="586"/>
      <c r="M342" s="586"/>
      <c r="N342" s="586"/>
      <c r="O342" s="586"/>
      <c r="P342" s="605"/>
    </row>
    <row r="343" spans="2:16" ht="15">
      <c r="B343" s="253" t="s">
        <v>444</v>
      </c>
      <c r="C343" s="245" t="s">
        <v>646</v>
      </c>
      <c r="D343" s="510"/>
      <c r="E343" s="586"/>
      <c r="F343" s="586"/>
      <c r="G343" s="586"/>
      <c r="H343" s="586"/>
      <c r="I343" s="586"/>
      <c r="J343" s="605"/>
      <c r="K343" s="586"/>
      <c r="L343" s="586"/>
      <c r="M343" s="586"/>
      <c r="N343" s="586"/>
      <c r="O343" s="586"/>
      <c r="P343" s="605"/>
    </row>
    <row r="344" spans="2:16" ht="15">
      <c r="B344" s="253" t="s">
        <v>445</v>
      </c>
      <c r="C344" s="253" t="s">
        <v>647</v>
      </c>
      <c r="D344" s="510"/>
      <c r="E344" s="586"/>
      <c r="F344" s="586"/>
      <c r="G344" s="586"/>
      <c r="H344" s="586"/>
      <c r="I344" s="586"/>
      <c r="J344" s="605"/>
      <c r="K344" s="586"/>
      <c r="L344" s="586"/>
      <c r="M344" s="586"/>
      <c r="N344" s="586"/>
      <c r="O344" s="586"/>
      <c r="P344" s="605"/>
    </row>
    <row r="345" spans="2:16" ht="15">
      <c r="B345" s="245" t="s">
        <v>446</v>
      </c>
      <c r="C345" s="253" t="s">
        <v>648</v>
      </c>
      <c r="D345" s="510"/>
      <c r="E345" s="586"/>
      <c r="F345" s="586"/>
      <c r="G345" s="586"/>
      <c r="H345" s="586"/>
      <c r="I345" s="586"/>
      <c r="J345" s="605"/>
      <c r="K345" s="586"/>
      <c r="L345" s="586"/>
      <c r="M345" s="586"/>
      <c r="N345" s="586"/>
      <c r="O345" s="586"/>
      <c r="P345" s="605"/>
    </row>
    <row r="346" spans="2:16" ht="15">
      <c r="B346" s="253" t="s">
        <v>447</v>
      </c>
      <c r="C346" s="245" t="s">
        <v>649</v>
      </c>
      <c r="D346" s="510"/>
      <c r="E346" s="586"/>
      <c r="F346" s="586"/>
      <c r="G346" s="586"/>
      <c r="H346" s="586"/>
      <c r="I346" s="586"/>
      <c r="J346" s="605"/>
      <c r="K346" s="586"/>
      <c r="L346" s="586"/>
      <c r="M346" s="586"/>
      <c r="N346" s="586"/>
      <c r="O346" s="586"/>
      <c r="P346" s="605"/>
    </row>
    <row r="347" spans="2:16" ht="15">
      <c r="B347" s="253" t="s">
        <v>448</v>
      </c>
      <c r="C347" s="253" t="s">
        <v>650</v>
      </c>
      <c r="D347" s="510"/>
      <c r="E347" s="586"/>
      <c r="F347" s="586"/>
      <c r="G347" s="586"/>
      <c r="H347" s="586"/>
      <c r="I347" s="586"/>
      <c r="J347" s="605"/>
      <c r="K347" s="586"/>
      <c r="L347" s="586"/>
      <c r="M347" s="586"/>
      <c r="N347" s="586"/>
      <c r="O347" s="586"/>
      <c r="P347" s="605"/>
    </row>
    <row r="348" spans="2:16" ht="15">
      <c r="B348" s="253" t="s">
        <v>449</v>
      </c>
      <c r="C348" s="253" t="s">
        <v>651</v>
      </c>
      <c r="D348" s="510"/>
      <c r="E348" s="586"/>
      <c r="F348" s="586"/>
      <c r="G348" s="586"/>
      <c r="H348" s="586"/>
      <c r="I348" s="586"/>
      <c r="J348" s="605"/>
      <c r="K348" s="586"/>
      <c r="L348" s="586"/>
      <c r="M348" s="586"/>
      <c r="N348" s="586"/>
      <c r="O348" s="586"/>
      <c r="P348" s="605"/>
    </row>
    <row r="349" spans="2:16" ht="15">
      <c r="B349" s="253" t="s">
        <v>450</v>
      </c>
      <c r="C349" s="245" t="s">
        <v>652</v>
      </c>
      <c r="D349" s="510"/>
      <c r="E349" s="586"/>
      <c r="F349" s="586"/>
      <c r="G349" s="586"/>
      <c r="H349" s="586"/>
      <c r="I349" s="586"/>
      <c r="J349" s="605"/>
      <c r="K349" s="586"/>
      <c r="L349" s="586"/>
      <c r="M349" s="586"/>
      <c r="N349" s="586"/>
      <c r="O349" s="586"/>
      <c r="P349" s="605"/>
    </row>
    <row r="350" spans="2:16" ht="15">
      <c r="B350" s="245" t="s">
        <v>451</v>
      </c>
      <c r="C350" s="253" t="s">
        <v>653</v>
      </c>
      <c r="D350" s="510"/>
      <c r="E350" s="586"/>
      <c r="F350" s="586"/>
      <c r="G350" s="586"/>
      <c r="H350" s="586"/>
      <c r="I350" s="586"/>
      <c r="J350" s="605"/>
      <c r="K350" s="586"/>
      <c r="L350" s="586"/>
      <c r="M350" s="586"/>
      <c r="N350" s="586"/>
      <c r="O350" s="586"/>
      <c r="P350" s="605"/>
    </row>
    <row r="351" spans="2:16" ht="15">
      <c r="B351" s="253" t="s">
        <v>452</v>
      </c>
      <c r="C351" s="253" t="s">
        <v>654</v>
      </c>
      <c r="D351" s="510"/>
      <c r="E351" s="586"/>
      <c r="F351" s="586"/>
      <c r="G351" s="586"/>
      <c r="H351" s="586"/>
      <c r="I351" s="586"/>
      <c r="J351" s="605"/>
      <c r="K351" s="586"/>
      <c r="L351" s="586"/>
      <c r="M351" s="586"/>
      <c r="N351" s="586"/>
      <c r="O351" s="586"/>
      <c r="P351" s="605"/>
    </row>
    <row r="352" spans="2:16" ht="15">
      <c r="B352" s="253" t="s">
        <v>453</v>
      </c>
      <c r="C352" s="245" t="s">
        <v>655</v>
      </c>
      <c r="D352" s="510"/>
      <c r="E352" s="586"/>
      <c r="F352" s="586"/>
      <c r="G352" s="586"/>
      <c r="H352" s="586"/>
      <c r="I352" s="586"/>
      <c r="J352" s="605"/>
      <c r="K352" s="586"/>
      <c r="L352" s="586"/>
      <c r="M352" s="586"/>
      <c r="N352" s="586"/>
      <c r="O352" s="586"/>
      <c r="P352" s="605"/>
    </row>
    <row r="353" spans="2:16" ht="15">
      <c r="B353" s="253" t="s">
        <v>454</v>
      </c>
      <c r="C353" s="253" t="s">
        <v>656</v>
      </c>
      <c r="D353" s="510"/>
      <c r="E353" s="586"/>
      <c r="F353" s="586"/>
      <c r="G353" s="586"/>
      <c r="H353" s="586"/>
      <c r="I353" s="586"/>
      <c r="J353" s="605"/>
      <c r="K353" s="586"/>
      <c r="L353" s="586"/>
      <c r="M353" s="586"/>
      <c r="N353" s="586"/>
      <c r="O353" s="586"/>
      <c r="P353" s="605"/>
    </row>
    <row r="354" spans="2:16" ht="15">
      <c r="B354" s="253" t="s">
        <v>455</v>
      </c>
      <c r="C354" s="253" t="s">
        <v>657</v>
      </c>
      <c r="D354" s="510"/>
      <c r="E354" s="586"/>
      <c r="F354" s="586"/>
      <c r="G354" s="586"/>
      <c r="H354" s="586"/>
      <c r="I354" s="586"/>
      <c r="J354" s="605"/>
      <c r="K354" s="586"/>
      <c r="L354" s="586"/>
      <c r="M354" s="586"/>
      <c r="N354" s="586"/>
      <c r="O354" s="586"/>
      <c r="P354" s="605"/>
    </row>
    <row r="355" spans="2:16" ht="15">
      <c r="B355" s="245" t="s">
        <v>456</v>
      </c>
      <c r="C355" s="245" t="s">
        <v>658</v>
      </c>
      <c r="D355" s="510"/>
      <c r="E355" s="586"/>
      <c r="F355" s="586"/>
      <c r="G355" s="586"/>
      <c r="H355" s="586"/>
      <c r="I355" s="586"/>
      <c r="J355" s="605"/>
      <c r="K355" s="586"/>
      <c r="L355" s="586"/>
      <c r="M355" s="586"/>
      <c r="N355" s="586"/>
      <c r="O355" s="586"/>
      <c r="P355" s="605"/>
    </row>
    <row r="356" spans="2:16" ht="15">
      <c r="B356" s="253" t="s">
        <v>457</v>
      </c>
      <c r="C356" s="253" t="s">
        <v>659</v>
      </c>
      <c r="D356" s="510"/>
      <c r="E356" s="586"/>
      <c r="F356" s="586"/>
      <c r="G356" s="586"/>
      <c r="H356" s="586"/>
      <c r="I356" s="586"/>
      <c r="J356" s="605"/>
      <c r="K356" s="586"/>
      <c r="L356" s="586"/>
      <c r="M356" s="586"/>
      <c r="N356" s="586"/>
      <c r="O356" s="586"/>
      <c r="P356" s="605"/>
    </row>
    <row r="357" spans="2:16" ht="15">
      <c r="B357" s="253" t="s">
        <v>458</v>
      </c>
      <c r="C357" s="253" t="s">
        <v>660</v>
      </c>
      <c r="D357" s="510"/>
      <c r="E357" s="586"/>
      <c r="F357" s="586"/>
      <c r="G357" s="586"/>
      <c r="H357" s="586"/>
      <c r="I357" s="586"/>
      <c r="J357" s="605"/>
      <c r="K357" s="586"/>
      <c r="L357" s="586"/>
      <c r="M357" s="586"/>
      <c r="N357" s="586"/>
      <c r="O357" s="586"/>
      <c r="P357" s="605"/>
    </row>
    <row r="358" spans="2:16" ht="15">
      <c r="B358" s="253" t="s">
        <v>459</v>
      </c>
      <c r="C358" s="245" t="s">
        <v>661</v>
      </c>
      <c r="D358" s="510"/>
      <c r="E358" s="586"/>
      <c r="F358" s="586"/>
      <c r="G358" s="586"/>
      <c r="H358" s="586"/>
      <c r="I358" s="586"/>
      <c r="J358" s="605"/>
      <c r="K358" s="586"/>
      <c r="L358" s="586"/>
      <c r="M358" s="586"/>
      <c r="N358" s="586"/>
      <c r="O358" s="586"/>
      <c r="P358" s="605"/>
    </row>
    <row r="359" spans="2:16" ht="15">
      <c r="B359" s="253" t="s">
        <v>460</v>
      </c>
      <c r="C359" s="253" t="s">
        <v>662</v>
      </c>
      <c r="D359" s="510"/>
      <c r="E359" s="586"/>
      <c r="F359" s="586"/>
      <c r="G359" s="586"/>
      <c r="H359" s="586"/>
      <c r="I359" s="586"/>
      <c r="J359" s="605"/>
      <c r="K359" s="586"/>
      <c r="L359" s="586"/>
      <c r="M359" s="586"/>
      <c r="N359" s="586"/>
      <c r="O359" s="586"/>
      <c r="P359" s="605"/>
    </row>
    <row r="360" spans="2:16" ht="15">
      <c r="B360" s="245" t="s">
        <v>461</v>
      </c>
      <c r="C360" s="253" t="s">
        <v>663</v>
      </c>
      <c r="D360" s="510"/>
      <c r="E360" s="586"/>
      <c r="F360" s="586"/>
      <c r="G360" s="586"/>
      <c r="H360" s="586"/>
      <c r="I360" s="586"/>
      <c r="J360" s="605"/>
      <c r="K360" s="586"/>
      <c r="L360" s="586"/>
      <c r="M360" s="586"/>
      <c r="N360" s="586"/>
      <c r="O360" s="586"/>
      <c r="P360" s="605"/>
    </row>
    <row r="361" spans="2:16" ht="15">
      <c r="B361" s="253" t="s">
        <v>462</v>
      </c>
      <c r="C361" s="245" t="s">
        <v>664</v>
      </c>
      <c r="D361" s="510"/>
      <c r="E361" s="586"/>
      <c r="F361" s="586"/>
      <c r="G361" s="586"/>
      <c r="H361" s="586"/>
      <c r="I361" s="586"/>
      <c r="J361" s="605"/>
      <c r="K361" s="586"/>
      <c r="L361" s="586"/>
      <c r="M361" s="586"/>
      <c r="N361" s="586"/>
      <c r="O361" s="586"/>
      <c r="P361" s="605"/>
    </row>
    <row r="362" spans="2:16" ht="15">
      <c r="B362" s="253" t="s">
        <v>463</v>
      </c>
      <c r="C362" s="253" t="s">
        <v>665</v>
      </c>
      <c r="D362" s="510"/>
      <c r="E362" s="586"/>
      <c r="F362" s="586"/>
      <c r="G362" s="586"/>
      <c r="H362" s="586"/>
      <c r="I362" s="586"/>
      <c r="J362" s="605"/>
      <c r="K362" s="586"/>
      <c r="L362" s="586"/>
      <c r="M362" s="586"/>
      <c r="N362" s="586"/>
      <c r="O362" s="586"/>
      <c r="P362" s="605"/>
    </row>
    <row r="363" spans="2:16" ht="15">
      <c r="B363" s="253" t="s">
        <v>464</v>
      </c>
      <c r="C363" s="253" t="s">
        <v>666</v>
      </c>
      <c r="D363" s="510"/>
      <c r="E363" s="586"/>
      <c r="F363" s="586"/>
      <c r="G363" s="586"/>
      <c r="H363" s="586"/>
      <c r="I363" s="586"/>
      <c r="J363" s="605"/>
      <c r="K363" s="586"/>
      <c r="L363" s="586"/>
      <c r="M363" s="586"/>
      <c r="N363" s="586"/>
      <c r="O363" s="586"/>
      <c r="P363" s="605"/>
    </row>
    <row r="364" spans="2:16" ht="15">
      <c r="B364" s="253" t="s">
        <v>465</v>
      </c>
      <c r="C364" s="245" t="s">
        <v>667</v>
      </c>
      <c r="D364" s="510"/>
      <c r="E364" s="586"/>
      <c r="F364" s="586"/>
      <c r="G364" s="586"/>
      <c r="H364" s="586"/>
      <c r="I364" s="586"/>
      <c r="J364" s="605"/>
      <c r="K364" s="586"/>
      <c r="L364" s="586"/>
      <c r="M364" s="586"/>
      <c r="N364" s="586"/>
      <c r="O364" s="586"/>
      <c r="P364" s="605"/>
    </row>
    <row r="365" spans="2:16" ht="15">
      <c r="B365" s="245" t="s">
        <v>466</v>
      </c>
      <c r="C365" s="253" t="s">
        <v>668</v>
      </c>
      <c r="D365" s="510"/>
      <c r="E365" s="586"/>
      <c r="F365" s="586"/>
      <c r="G365" s="586"/>
      <c r="H365" s="586"/>
      <c r="I365" s="586"/>
      <c r="J365" s="605"/>
      <c r="K365" s="586"/>
      <c r="L365" s="586"/>
      <c r="M365" s="586"/>
      <c r="N365" s="586"/>
      <c r="O365" s="586"/>
      <c r="P365" s="605"/>
    </row>
    <row r="366" spans="2:16" ht="15">
      <c r="B366" s="253" t="s">
        <v>467</v>
      </c>
      <c r="C366" s="253" t="s">
        <v>669</v>
      </c>
      <c r="D366" s="510"/>
      <c r="E366" s="586"/>
      <c r="F366" s="586"/>
      <c r="G366" s="586"/>
      <c r="H366" s="586"/>
      <c r="I366" s="586"/>
      <c r="J366" s="605"/>
      <c r="K366" s="586"/>
      <c r="L366" s="586"/>
      <c r="M366" s="586"/>
      <c r="N366" s="586"/>
      <c r="O366" s="586"/>
      <c r="P366" s="605"/>
    </row>
    <row r="367" spans="2:16" ht="15">
      <c r="B367" s="253" t="s">
        <v>468</v>
      </c>
      <c r="C367" s="245" t="s">
        <v>670</v>
      </c>
      <c r="D367" s="510"/>
      <c r="E367" s="586"/>
      <c r="F367" s="586"/>
      <c r="G367" s="586"/>
      <c r="H367" s="586"/>
      <c r="I367" s="586"/>
      <c r="J367" s="605"/>
      <c r="K367" s="586"/>
      <c r="L367" s="586"/>
      <c r="M367" s="586"/>
      <c r="N367" s="586"/>
      <c r="O367" s="586"/>
      <c r="P367" s="605"/>
    </row>
    <row r="368" spans="2:16" ht="15">
      <c r="B368" s="253" t="s">
        <v>469</v>
      </c>
      <c r="C368" s="253" t="s">
        <v>671</v>
      </c>
      <c r="D368" s="510"/>
      <c r="E368" s="586"/>
      <c r="F368" s="586"/>
      <c r="G368" s="586"/>
      <c r="H368" s="586"/>
      <c r="I368" s="586"/>
      <c r="J368" s="605"/>
      <c r="K368" s="586"/>
      <c r="L368" s="586"/>
      <c r="M368" s="586"/>
      <c r="N368" s="586"/>
      <c r="O368" s="586"/>
      <c r="P368" s="605"/>
    </row>
    <row r="369" spans="2:16" ht="15">
      <c r="B369" s="253" t="s">
        <v>470</v>
      </c>
      <c r="C369" s="253" t="s">
        <v>672</v>
      </c>
      <c r="D369" s="510"/>
      <c r="E369" s="586"/>
      <c r="F369" s="586"/>
      <c r="G369" s="586"/>
      <c r="H369" s="586"/>
      <c r="I369" s="586"/>
      <c r="J369" s="605"/>
      <c r="K369" s="586"/>
      <c r="L369" s="586"/>
      <c r="M369" s="586"/>
      <c r="N369" s="586"/>
      <c r="O369" s="586"/>
      <c r="P369" s="605"/>
    </row>
    <row r="370" spans="2:16" ht="15">
      <c r="B370" s="245" t="s">
        <v>471</v>
      </c>
      <c r="C370" s="245" t="s">
        <v>673</v>
      </c>
      <c r="D370" s="510"/>
      <c r="E370" s="586"/>
      <c r="F370" s="586"/>
      <c r="G370" s="586"/>
      <c r="H370" s="586"/>
      <c r="I370" s="586"/>
      <c r="J370" s="605"/>
      <c r="K370" s="586"/>
      <c r="L370" s="586"/>
      <c r="M370" s="586"/>
      <c r="N370" s="586"/>
      <c r="O370" s="586"/>
      <c r="P370" s="605"/>
    </row>
    <row r="371" spans="2:16" ht="15">
      <c r="B371" s="253" t="s">
        <v>472</v>
      </c>
      <c r="C371" s="253" t="s">
        <v>674</v>
      </c>
      <c r="D371" s="510"/>
      <c r="E371" s="586"/>
      <c r="F371" s="586"/>
      <c r="G371" s="586"/>
      <c r="H371" s="586"/>
      <c r="I371" s="586"/>
      <c r="J371" s="605"/>
      <c r="K371" s="586"/>
      <c r="L371" s="586"/>
      <c r="M371" s="586"/>
      <c r="N371" s="586"/>
      <c r="O371" s="586"/>
      <c r="P371" s="605"/>
    </row>
    <row r="372" spans="2:16" ht="15">
      <c r="B372" s="253" t="s">
        <v>473</v>
      </c>
      <c r="C372" s="253" t="s">
        <v>675</v>
      </c>
      <c r="D372" s="510"/>
      <c r="E372" s="586"/>
      <c r="F372" s="586"/>
      <c r="G372" s="586"/>
      <c r="H372" s="586"/>
      <c r="I372" s="586"/>
      <c r="J372" s="605"/>
      <c r="K372" s="586"/>
      <c r="L372" s="586"/>
      <c r="M372" s="586"/>
      <c r="N372" s="586"/>
      <c r="O372" s="586"/>
      <c r="P372" s="605"/>
    </row>
    <row r="373" spans="2:16" ht="15">
      <c r="B373" s="253" t="s">
        <v>474</v>
      </c>
      <c r="C373" s="245" t="s">
        <v>676</v>
      </c>
      <c r="D373" s="510"/>
      <c r="E373" s="586"/>
      <c r="F373" s="586"/>
      <c r="G373" s="586"/>
      <c r="H373" s="586"/>
      <c r="I373" s="586"/>
      <c r="J373" s="605"/>
      <c r="K373" s="586"/>
      <c r="L373" s="586"/>
      <c r="M373" s="586"/>
      <c r="N373" s="586"/>
      <c r="O373" s="586"/>
      <c r="P373" s="605"/>
    </row>
    <row r="374" spans="2:16" ht="15">
      <c r="B374" s="253" t="s">
        <v>475</v>
      </c>
      <c r="C374" s="253" t="s">
        <v>677</v>
      </c>
      <c r="D374" s="510"/>
      <c r="E374" s="586"/>
      <c r="F374" s="586"/>
      <c r="G374" s="586"/>
      <c r="H374" s="586"/>
      <c r="I374" s="586"/>
      <c r="J374" s="605"/>
      <c r="K374" s="586"/>
      <c r="L374" s="586"/>
      <c r="M374" s="586"/>
      <c r="N374" s="586"/>
      <c r="O374" s="586"/>
      <c r="P374" s="605"/>
    </row>
    <row r="375" spans="2:16" ht="15">
      <c r="B375" s="245" t="s">
        <v>476</v>
      </c>
      <c r="C375" s="253" t="s">
        <v>678</v>
      </c>
      <c r="D375" s="510"/>
      <c r="E375" s="586"/>
      <c r="F375" s="586"/>
      <c r="G375" s="586"/>
      <c r="H375" s="586"/>
      <c r="I375" s="586"/>
      <c r="J375" s="605"/>
      <c r="K375" s="586"/>
      <c r="L375" s="586"/>
      <c r="M375" s="586"/>
      <c r="N375" s="586"/>
      <c r="O375" s="586"/>
      <c r="P375" s="605"/>
    </row>
    <row r="376" spans="2:16" ht="15">
      <c r="B376" s="253" t="s">
        <v>477</v>
      </c>
      <c r="C376" s="245" t="s">
        <v>679</v>
      </c>
      <c r="D376" s="510"/>
      <c r="E376" s="586"/>
      <c r="F376" s="586"/>
      <c r="G376" s="586"/>
      <c r="H376" s="586"/>
      <c r="I376" s="586"/>
      <c r="J376" s="605"/>
      <c r="K376" s="586"/>
      <c r="L376" s="586"/>
      <c r="M376" s="586"/>
      <c r="N376" s="586"/>
      <c r="O376" s="586"/>
      <c r="P376" s="605"/>
    </row>
    <row r="377" spans="2:16" ht="15">
      <c r="B377" s="253" t="s">
        <v>478</v>
      </c>
      <c r="C377" s="253" t="s">
        <v>680</v>
      </c>
      <c r="D377" s="510"/>
      <c r="E377" s="586"/>
      <c r="F377" s="586"/>
      <c r="G377" s="586"/>
      <c r="H377" s="586"/>
      <c r="I377" s="586"/>
      <c r="J377" s="605"/>
      <c r="K377" s="586"/>
      <c r="L377" s="586"/>
      <c r="M377" s="586"/>
      <c r="N377" s="586"/>
      <c r="O377" s="586"/>
      <c r="P377" s="605"/>
    </row>
    <row r="378" spans="2:16" ht="15">
      <c r="B378" s="253" t="s">
        <v>479</v>
      </c>
      <c r="C378" s="253" t="s">
        <v>681</v>
      </c>
      <c r="D378" s="510"/>
      <c r="E378" s="586"/>
      <c r="F378" s="586"/>
      <c r="G378" s="586"/>
      <c r="H378" s="586"/>
      <c r="I378" s="586"/>
      <c r="J378" s="605"/>
      <c r="K378" s="586"/>
      <c r="L378" s="586"/>
      <c r="M378" s="586"/>
      <c r="N378" s="586"/>
      <c r="O378" s="586"/>
      <c r="P378" s="605"/>
    </row>
    <row r="379" spans="2:16" ht="15">
      <c r="B379" s="253" t="s">
        <v>480</v>
      </c>
      <c r="C379" s="245" t="s">
        <v>682</v>
      </c>
      <c r="D379" s="510"/>
      <c r="E379" s="586"/>
      <c r="F379" s="586"/>
      <c r="G379" s="586"/>
      <c r="H379" s="586"/>
      <c r="I379" s="586"/>
      <c r="J379" s="605"/>
      <c r="K379" s="586"/>
      <c r="L379" s="586"/>
      <c r="M379" s="586"/>
      <c r="N379" s="586"/>
      <c r="O379" s="586"/>
      <c r="P379" s="605"/>
    </row>
    <row r="380" spans="2:16" ht="15">
      <c r="B380" s="245" t="s">
        <v>481</v>
      </c>
      <c r="C380" s="253" t="s">
        <v>683</v>
      </c>
      <c r="D380" s="510"/>
      <c r="E380" s="586"/>
      <c r="F380" s="586"/>
      <c r="G380" s="586"/>
      <c r="H380" s="586"/>
      <c r="I380" s="586"/>
      <c r="J380" s="605"/>
      <c r="K380" s="586"/>
      <c r="L380" s="586"/>
      <c r="M380" s="586"/>
      <c r="N380" s="586"/>
      <c r="O380" s="586"/>
      <c r="P380" s="605"/>
    </row>
    <row r="381" spans="2:16" ht="15">
      <c r="B381" s="253" t="s">
        <v>482</v>
      </c>
      <c r="C381" s="253" t="s">
        <v>684</v>
      </c>
      <c r="D381" s="510"/>
      <c r="E381" s="586"/>
      <c r="F381" s="586"/>
      <c r="G381" s="586"/>
      <c r="H381" s="586"/>
      <c r="I381" s="586"/>
      <c r="J381" s="605"/>
      <c r="K381" s="586"/>
      <c r="L381" s="586"/>
      <c r="M381" s="586"/>
      <c r="N381" s="586"/>
      <c r="O381" s="586"/>
      <c r="P381" s="605"/>
    </row>
    <row r="382" spans="2:16" ht="15">
      <c r="B382" s="253" t="s">
        <v>483</v>
      </c>
      <c r="C382" s="245" t="s">
        <v>685</v>
      </c>
      <c r="D382" s="510"/>
      <c r="E382" s="586"/>
      <c r="F382" s="586"/>
      <c r="G382" s="586"/>
      <c r="H382" s="586"/>
      <c r="I382" s="586"/>
      <c r="J382" s="605"/>
      <c r="K382" s="586"/>
      <c r="L382" s="586"/>
      <c r="M382" s="586"/>
      <c r="N382" s="586"/>
      <c r="O382" s="586"/>
      <c r="P382" s="605"/>
    </row>
    <row r="383" spans="2:16" ht="15">
      <c r="B383" s="253" t="s">
        <v>484</v>
      </c>
      <c r="C383" s="253" t="s">
        <v>686</v>
      </c>
      <c r="D383" s="510"/>
      <c r="E383" s="586"/>
      <c r="F383" s="586"/>
      <c r="G383" s="586"/>
      <c r="H383" s="586"/>
      <c r="I383" s="586"/>
      <c r="J383" s="605"/>
      <c r="K383" s="586"/>
      <c r="L383" s="586"/>
      <c r="M383" s="586"/>
      <c r="N383" s="586"/>
      <c r="O383" s="586"/>
      <c r="P383" s="605"/>
    </row>
    <row r="384" spans="2:16" ht="15">
      <c r="B384" s="253" t="s">
        <v>485</v>
      </c>
      <c r="C384" s="253" t="s">
        <v>687</v>
      </c>
      <c r="D384" s="510"/>
      <c r="E384" s="586"/>
      <c r="F384" s="586"/>
      <c r="G384" s="586"/>
      <c r="H384" s="586"/>
      <c r="I384" s="586"/>
      <c r="J384" s="605"/>
      <c r="K384" s="586"/>
      <c r="L384" s="586"/>
      <c r="M384" s="586"/>
      <c r="N384" s="586"/>
      <c r="O384" s="586"/>
      <c r="P384" s="605"/>
    </row>
    <row r="385" spans="2:16" ht="15">
      <c r="B385" s="245" t="s">
        <v>486</v>
      </c>
      <c r="C385" s="245" t="s">
        <v>688</v>
      </c>
      <c r="D385" s="510"/>
      <c r="E385" s="586"/>
      <c r="F385" s="586"/>
      <c r="G385" s="586"/>
      <c r="H385" s="586"/>
      <c r="I385" s="586"/>
      <c r="J385" s="605"/>
      <c r="K385" s="586"/>
      <c r="L385" s="586"/>
      <c r="M385" s="586"/>
      <c r="N385" s="586"/>
      <c r="O385" s="586"/>
      <c r="P385" s="605"/>
    </row>
    <row r="386" spans="2:16" ht="15">
      <c r="B386" s="253" t="s">
        <v>487</v>
      </c>
      <c r="C386" s="253" t="s">
        <v>689</v>
      </c>
      <c r="D386" s="510"/>
      <c r="E386" s="586"/>
      <c r="F386" s="586"/>
      <c r="G386" s="586"/>
      <c r="H386" s="586"/>
      <c r="I386" s="586"/>
      <c r="J386" s="605"/>
      <c r="K386" s="586"/>
      <c r="L386" s="586"/>
      <c r="M386" s="586"/>
      <c r="N386" s="586"/>
      <c r="O386" s="586"/>
      <c r="P386" s="605"/>
    </row>
    <row r="387" spans="2:16" ht="15">
      <c r="B387" s="253" t="s">
        <v>488</v>
      </c>
      <c r="C387" s="253" t="s">
        <v>690</v>
      </c>
      <c r="D387" s="510"/>
      <c r="E387" s="586"/>
      <c r="F387" s="586"/>
      <c r="G387" s="586"/>
      <c r="H387" s="586"/>
      <c r="I387" s="586"/>
      <c r="J387" s="605"/>
      <c r="K387" s="586"/>
      <c r="L387" s="586"/>
      <c r="M387" s="586"/>
      <c r="N387" s="586"/>
      <c r="O387" s="586"/>
      <c r="P387" s="605"/>
    </row>
    <row r="388" spans="2:16" ht="15">
      <c r="B388" s="253" t="s">
        <v>489</v>
      </c>
      <c r="C388" s="245" t="s">
        <v>691</v>
      </c>
      <c r="D388" s="510"/>
      <c r="E388" s="586"/>
      <c r="F388" s="586"/>
      <c r="G388" s="586"/>
      <c r="H388" s="586"/>
      <c r="I388" s="586"/>
      <c r="J388" s="605"/>
      <c r="K388" s="586"/>
      <c r="L388" s="586"/>
      <c r="M388" s="586"/>
      <c r="N388" s="586"/>
      <c r="O388" s="586"/>
      <c r="P388" s="605"/>
    </row>
    <row r="389" spans="2:16" ht="15">
      <c r="B389" s="253" t="s">
        <v>490</v>
      </c>
      <c r="C389" s="253" t="s">
        <v>692</v>
      </c>
      <c r="D389" s="510"/>
      <c r="E389" s="586"/>
      <c r="F389" s="586"/>
      <c r="G389" s="586"/>
      <c r="H389" s="586"/>
      <c r="I389" s="586"/>
      <c r="J389" s="605"/>
      <c r="K389" s="586"/>
      <c r="L389" s="586"/>
      <c r="M389" s="586"/>
      <c r="N389" s="586"/>
      <c r="O389" s="586"/>
      <c r="P389" s="605"/>
    </row>
    <row r="390" spans="2:16" ht="15">
      <c r="B390" s="245" t="s">
        <v>491</v>
      </c>
      <c r="C390" s="253" t="s">
        <v>693</v>
      </c>
      <c r="D390" s="510"/>
      <c r="E390" s="586"/>
      <c r="F390" s="586"/>
      <c r="G390" s="586"/>
      <c r="H390" s="586"/>
      <c r="I390" s="586"/>
      <c r="J390" s="605"/>
      <c r="K390" s="586"/>
      <c r="L390" s="586"/>
      <c r="M390" s="586"/>
      <c r="N390" s="586"/>
      <c r="O390" s="586"/>
      <c r="P390" s="605"/>
    </row>
    <row r="391" spans="2:16" ht="15">
      <c r="B391" s="253" t="s">
        <v>492</v>
      </c>
      <c r="C391" s="245" t="s">
        <v>694</v>
      </c>
      <c r="D391" s="510"/>
      <c r="E391" s="586"/>
      <c r="F391" s="586"/>
      <c r="G391" s="586"/>
      <c r="H391" s="586"/>
      <c r="I391" s="586"/>
      <c r="J391" s="605"/>
      <c r="K391" s="586"/>
      <c r="L391" s="586"/>
      <c r="M391" s="586"/>
      <c r="N391" s="586"/>
      <c r="O391" s="586"/>
      <c r="P391" s="605"/>
    </row>
    <row r="392" spans="2:16" ht="15">
      <c r="B392" s="253" t="s">
        <v>493</v>
      </c>
      <c r="C392" s="253" t="s">
        <v>695</v>
      </c>
      <c r="D392" s="510"/>
      <c r="E392" s="586"/>
      <c r="F392" s="586"/>
      <c r="G392" s="586"/>
      <c r="H392" s="586"/>
      <c r="I392" s="586"/>
      <c r="J392" s="605"/>
      <c r="K392" s="586"/>
      <c r="L392" s="586"/>
      <c r="M392" s="586"/>
      <c r="N392" s="586"/>
      <c r="O392" s="586"/>
      <c r="P392" s="605"/>
    </row>
    <row r="393" spans="2:16" ht="15">
      <c r="B393" s="253" t="s">
        <v>494</v>
      </c>
      <c r="C393" s="253" t="s">
        <v>696</v>
      </c>
      <c r="D393" s="510"/>
      <c r="E393" s="586"/>
      <c r="F393" s="586"/>
      <c r="G393" s="586"/>
      <c r="H393" s="586"/>
      <c r="I393" s="586"/>
      <c r="J393" s="605"/>
      <c r="K393" s="586"/>
      <c r="L393" s="586"/>
      <c r="M393" s="586"/>
      <c r="N393" s="586"/>
      <c r="O393" s="586"/>
      <c r="P393" s="605"/>
    </row>
    <row r="394" spans="2:16" ht="15">
      <c r="B394" s="253" t="s">
        <v>495</v>
      </c>
      <c r="C394" s="245" t="s">
        <v>697</v>
      </c>
      <c r="D394" s="510"/>
      <c r="E394" s="586"/>
      <c r="F394" s="586"/>
      <c r="G394" s="586"/>
      <c r="H394" s="586"/>
      <c r="I394" s="586"/>
      <c r="J394" s="605"/>
      <c r="K394" s="586"/>
      <c r="L394" s="586"/>
      <c r="M394" s="586"/>
      <c r="N394" s="586"/>
      <c r="O394" s="586"/>
      <c r="P394" s="605"/>
    </row>
    <row r="395" spans="2:16" ht="15">
      <c r="B395" s="245" t="s">
        <v>496</v>
      </c>
      <c r="C395" s="253" t="s">
        <v>698</v>
      </c>
      <c r="D395" s="510"/>
      <c r="E395" s="586"/>
      <c r="F395" s="586"/>
      <c r="G395" s="586"/>
      <c r="H395" s="586"/>
      <c r="I395" s="586"/>
      <c r="J395" s="605"/>
      <c r="K395" s="586"/>
      <c r="L395" s="586"/>
      <c r="M395" s="586"/>
      <c r="N395" s="586"/>
      <c r="O395" s="586"/>
      <c r="P395" s="605"/>
    </row>
    <row r="396" spans="2:16" ht="15">
      <c r="B396" s="253" t="s">
        <v>497</v>
      </c>
      <c r="C396" s="253" t="s">
        <v>699</v>
      </c>
      <c r="D396" s="510"/>
      <c r="E396" s="586"/>
      <c r="F396" s="586"/>
      <c r="G396" s="586"/>
      <c r="H396" s="586"/>
      <c r="I396" s="586"/>
      <c r="J396" s="605"/>
      <c r="K396" s="586"/>
      <c r="L396" s="586"/>
      <c r="M396" s="586"/>
      <c r="N396" s="586"/>
      <c r="O396" s="586"/>
      <c r="P396" s="605"/>
    </row>
    <row r="397" spans="2:16" ht="15">
      <c r="B397" s="253" t="s">
        <v>498</v>
      </c>
      <c r="C397" s="245" t="s">
        <v>700</v>
      </c>
      <c r="D397" s="510"/>
      <c r="E397" s="586"/>
      <c r="F397" s="586"/>
      <c r="G397" s="586"/>
      <c r="H397" s="586"/>
      <c r="I397" s="586"/>
      <c r="J397" s="605"/>
      <c r="K397" s="586"/>
      <c r="L397" s="586"/>
      <c r="M397" s="586"/>
      <c r="N397" s="586"/>
      <c r="O397" s="586"/>
      <c r="P397" s="605"/>
    </row>
    <row r="398" spans="2:16" ht="15">
      <c r="B398" s="253" t="s">
        <v>499</v>
      </c>
      <c r="C398" s="253" t="s">
        <v>701</v>
      </c>
      <c r="D398" s="510"/>
      <c r="E398" s="586"/>
      <c r="F398" s="586"/>
      <c r="G398" s="586"/>
      <c r="H398" s="586"/>
      <c r="I398" s="586"/>
      <c r="J398" s="605"/>
      <c r="K398" s="586"/>
      <c r="L398" s="586"/>
      <c r="M398" s="586"/>
      <c r="N398" s="586"/>
      <c r="O398" s="586"/>
      <c r="P398" s="605"/>
    </row>
    <row r="399" spans="2:16" ht="15">
      <c r="B399" s="253" t="s">
        <v>500</v>
      </c>
      <c r="C399" s="253" t="s">
        <v>702</v>
      </c>
      <c r="D399" s="510"/>
      <c r="E399" s="586"/>
      <c r="F399" s="586"/>
      <c r="G399" s="586"/>
      <c r="H399" s="586"/>
      <c r="I399" s="586"/>
      <c r="J399" s="605"/>
      <c r="K399" s="586"/>
      <c r="L399" s="586"/>
      <c r="M399" s="586"/>
      <c r="N399" s="586"/>
      <c r="O399" s="586"/>
      <c r="P399" s="605"/>
    </row>
    <row r="400" spans="2:16" ht="15">
      <c r="B400" s="245" t="s">
        <v>501</v>
      </c>
      <c r="C400" s="245" t="s">
        <v>703</v>
      </c>
      <c r="D400" s="510"/>
      <c r="E400" s="586"/>
      <c r="F400" s="586"/>
      <c r="G400" s="586"/>
      <c r="H400" s="586"/>
      <c r="I400" s="586"/>
      <c r="J400" s="605"/>
      <c r="K400" s="586"/>
      <c r="L400" s="586"/>
      <c r="M400" s="586"/>
      <c r="N400" s="586"/>
      <c r="O400" s="586"/>
      <c r="P400" s="605"/>
    </row>
    <row r="401" spans="2:16" ht="15">
      <c r="B401" s="253" t="s">
        <v>502</v>
      </c>
      <c r="C401" s="253" t="s">
        <v>704</v>
      </c>
      <c r="D401" s="510"/>
      <c r="E401" s="586"/>
      <c r="F401" s="586"/>
      <c r="G401" s="586"/>
      <c r="H401" s="586"/>
      <c r="I401" s="586"/>
      <c r="J401" s="605"/>
      <c r="K401" s="586"/>
      <c r="L401" s="586"/>
      <c r="M401" s="586"/>
      <c r="N401" s="586"/>
      <c r="O401" s="586"/>
      <c r="P401" s="605"/>
    </row>
    <row r="402" spans="2:16" ht="15">
      <c r="B402" s="253" t="s">
        <v>503</v>
      </c>
      <c r="C402" s="253" t="s">
        <v>705</v>
      </c>
      <c r="D402" s="510"/>
      <c r="E402" s="586"/>
      <c r="F402" s="586"/>
      <c r="G402" s="586"/>
      <c r="H402" s="586"/>
      <c r="I402" s="586"/>
      <c r="J402" s="605"/>
      <c r="K402" s="586"/>
      <c r="L402" s="586"/>
      <c r="M402" s="586"/>
      <c r="N402" s="586"/>
      <c r="O402" s="586"/>
      <c r="P402" s="605"/>
    </row>
    <row r="403" spans="2:16" ht="15">
      <c r="B403" s="253" t="s">
        <v>504</v>
      </c>
      <c r="C403" s="245" t="s">
        <v>706</v>
      </c>
      <c r="D403" s="510"/>
      <c r="E403" s="586"/>
      <c r="F403" s="586"/>
      <c r="G403" s="586"/>
      <c r="H403" s="586"/>
      <c r="I403" s="586"/>
      <c r="J403" s="605"/>
      <c r="K403" s="586"/>
      <c r="L403" s="586"/>
      <c r="M403" s="586"/>
      <c r="N403" s="586"/>
      <c r="O403" s="586"/>
      <c r="P403" s="605"/>
    </row>
    <row r="404" spans="2:16" ht="15">
      <c r="B404" s="253" t="s">
        <v>505</v>
      </c>
      <c r="C404" s="253" t="s">
        <v>707</v>
      </c>
      <c r="D404" s="510"/>
      <c r="E404" s="586"/>
      <c r="F404" s="586"/>
      <c r="G404" s="586"/>
      <c r="H404" s="586"/>
      <c r="I404" s="586"/>
      <c r="J404" s="605"/>
      <c r="K404" s="586"/>
      <c r="L404" s="586"/>
      <c r="M404" s="586"/>
      <c r="N404" s="586"/>
      <c r="O404" s="586"/>
      <c r="P404" s="605"/>
    </row>
    <row r="405" spans="2:16" ht="15">
      <c r="B405" s="245" t="s">
        <v>506</v>
      </c>
      <c r="C405" s="253" t="s">
        <v>708</v>
      </c>
      <c r="D405" s="510"/>
      <c r="E405" s="586"/>
      <c r="F405" s="586"/>
      <c r="G405" s="586"/>
      <c r="H405" s="586"/>
      <c r="I405" s="586"/>
      <c r="J405" s="605"/>
      <c r="K405" s="586"/>
      <c r="L405" s="586"/>
      <c r="M405" s="586"/>
      <c r="N405" s="586"/>
      <c r="O405" s="586"/>
      <c r="P405" s="605"/>
    </row>
    <row r="406" spans="2:16" ht="15">
      <c r="B406" s="253" t="s">
        <v>507</v>
      </c>
      <c r="C406" s="245" t="s">
        <v>709</v>
      </c>
      <c r="D406" s="510"/>
      <c r="E406" s="586"/>
      <c r="F406" s="586"/>
      <c r="G406" s="586"/>
      <c r="H406" s="586"/>
      <c r="I406" s="586"/>
      <c r="J406" s="605"/>
      <c r="K406" s="586"/>
      <c r="L406" s="586"/>
      <c r="M406" s="586"/>
      <c r="N406" s="586"/>
      <c r="O406" s="586"/>
      <c r="P406" s="605"/>
    </row>
    <row r="407" spans="2:16" ht="15">
      <c r="B407" s="253" t="s">
        <v>508</v>
      </c>
      <c r="C407" s="253" t="s">
        <v>710</v>
      </c>
      <c r="D407" s="510"/>
      <c r="E407" s="586"/>
      <c r="F407" s="586"/>
      <c r="G407" s="586"/>
      <c r="H407" s="586"/>
      <c r="I407" s="586"/>
      <c r="J407" s="605"/>
      <c r="K407" s="586"/>
      <c r="L407" s="586"/>
      <c r="M407" s="586"/>
      <c r="N407" s="586"/>
      <c r="O407" s="586"/>
      <c r="P407" s="605"/>
    </row>
    <row r="408" spans="2:16" ht="15">
      <c r="B408" s="253" t="s">
        <v>509</v>
      </c>
      <c r="C408" s="253" t="s">
        <v>710</v>
      </c>
      <c r="D408" s="510"/>
      <c r="E408" s="586"/>
      <c r="F408" s="586"/>
      <c r="G408" s="586"/>
      <c r="H408" s="586"/>
      <c r="I408" s="586"/>
      <c r="J408" s="605"/>
      <c r="K408" s="586"/>
      <c r="L408" s="586"/>
      <c r="M408" s="586"/>
      <c r="N408" s="586"/>
      <c r="O408" s="586"/>
      <c r="P408" s="605"/>
    </row>
    <row r="409" spans="2:16" ht="15">
      <c r="B409" s="253" t="s">
        <v>510</v>
      </c>
      <c r="C409" s="245" t="s">
        <v>711</v>
      </c>
      <c r="D409" s="510"/>
      <c r="E409" s="586"/>
      <c r="F409" s="586"/>
      <c r="G409" s="586"/>
      <c r="H409" s="586"/>
      <c r="I409" s="586"/>
      <c r="J409" s="605"/>
      <c r="K409" s="586"/>
      <c r="L409" s="586"/>
      <c r="M409" s="586"/>
      <c r="N409" s="586"/>
      <c r="O409" s="586"/>
      <c r="P409" s="605"/>
    </row>
    <row r="410" spans="2:16" ht="15">
      <c r="B410" s="245" t="s">
        <v>511</v>
      </c>
      <c r="C410" s="253" t="s">
        <v>712</v>
      </c>
      <c r="D410" s="510"/>
      <c r="E410" s="586"/>
      <c r="F410" s="586"/>
      <c r="G410" s="586"/>
      <c r="H410" s="586"/>
      <c r="I410" s="586"/>
      <c r="J410" s="605"/>
      <c r="K410" s="586"/>
      <c r="L410" s="586"/>
      <c r="M410" s="586"/>
      <c r="N410" s="586"/>
      <c r="O410" s="586"/>
      <c r="P410" s="605"/>
    </row>
    <row r="411" spans="2:16" ht="15">
      <c r="B411" s="253" t="s">
        <v>512</v>
      </c>
      <c r="C411" s="253" t="s">
        <v>713</v>
      </c>
      <c r="D411" s="510"/>
      <c r="E411" s="586"/>
      <c r="F411" s="586"/>
      <c r="G411" s="586"/>
      <c r="H411" s="586"/>
      <c r="I411" s="586"/>
      <c r="J411" s="605"/>
      <c r="K411" s="586"/>
      <c r="L411" s="586"/>
      <c r="M411" s="586"/>
      <c r="N411" s="586"/>
      <c r="O411" s="586"/>
      <c r="P411" s="605"/>
    </row>
    <row r="412" spans="2:16" ht="15">
      <c r="B412" s="253" t="s">
        <v>513</v>
      </c>
      <c r="C412" s="245" t="s">
        <v>714</v>
      </c>
      <c r="D412" s="510"/>
      <c r="E412" s="586"/>
      <c r="F412" s="586"/>
      <c r="G412" s="586"/>
      <c r="H412" s="586"/>
      <c r="I412" s="586"/>
      <c r="J412" s="605"/>
      <c r="K412" s="586"/>
      <c r="L412" s="586"/>
      <c r="M412" s="586"/>
      <c r="N412" s="586"/>
      <c r="O412" s="586"/>
      <c r="P412" s="605"/>
    </row>
    <row r="413" spans="2:16" ht="15">
      <c r="B413" s="253" t="s">
        <v>514</v>
      </c>
      <c r="C413" s="253" t="s">
        <v>715</v>
      </c>
      <c r="D413" s="510"/>
      <c r="E413" s="586"/>
      <c r="F413" s="586"/>
      <c r="G413" s="586"/>
      <c r="H413" s="586"/>
      <c r="I413" s="586"/>
      <c r="J413" s="605"/>
      <c r="K413" s="586"/>
      <c r="L413" s="586"/>
      <c r="M413" s="586"/>
      <c r="N413" s="586"/>
      <c r="O413" s="586"/>
      <c r="P413" s="605"/>
    </row>
    <row r="414" spans="2:16" ht="15">
      <c r="B414" s="253" t="s">
        <v>515</v>
      </c>
      <c r="C414" s="253" t="s">
        <v>716</v>
      </c>
      <c r="D414" s="510"/>
      <c r="E414" s="586"/>
      <c r="F414" s="586"/>
      <c r="G414" s="586"/>
      <c r="H414" s="586"/>
      <c r="I414" s="586"/>
      <c r="J414" s="605"/>
      <c r="K414" s="586"/>
      <c r="L414" s="586"/>
      <c r="M414" s="586"/>
      <c r="N414" s="586"/>
      <c r="O414" s="586"/>
      <c r="P414" s="605"/>
    </row>
    <row r="415" spans="2:16" ht="15">
      <c r="B415" s="245" t="s">
        <v>516</v>
      </c>
      <c r="C415" s="245" t="s">
        <v>717</v>
      </c>
      <c r="D415" s="510"/>
      <c r="E415" s="586"/>
      <c r="F415" s="586"/>
      <c r="G415" s="586"/>
      <c r="H415" s="586"/>
      <c r="I415" s="586"/>
      <c r="J415" s="605"/>
      <c r="K415" s="586"/>
      <c r="L415" s="586"/>
      <c r="M415" s="586"/>
      <c r="N415" s="586"/>
      <c r="O415" s="586"/>
      <c r="P415" s="605"/>
    </row>
    <row r="416" spans="2:16" ht="15">
      <c r="B416" s="253" t="s">
        <v>517</v>
      </c>
      <c r="C416" s="253" t="s">
        <v>718</v>
      </c>
      <c r="D416" s="510"/>
      <c r="E416" s="586"/>
      <c r="F416" s="586"/>
      <c r="G416" s="586"/>
      <c r="H416" s="586"/>
      <c r="I416" s="586"/>
      <c r="J416" s="605"/>
      <c r="K416" s="586"/>
      <c r="L416" s="586"/>
      <c r="M416" s="586"/>
      <c r="N416" s="586"/>
      <c r="O416" s="586"/>
      <c r="P416" s="605"/>
    </row>
    <row r="417" spans="2:16" ht="15">
      <c r="B417" s="253" t="s">
        <v>518</v>
      </c>
      <c r="C417" s="253" t="s">
        <v>719</v>
      </c>
      <c r="D417" s="510"/>
      <c r="E417" s="586"/>
      <c r="F417" s="586"/>
      <c r="G417" s="586"/>
      <c r="H417" s="586"/>
      <c r="I417" s="586"/>
      <c r="J417" s="605"/>
      <c r="K417" s="586"/>
      <c r="L417" s="586"/>
      <c r="M417" s="586"/>
      <c r="N417" s="586"/>
      <c r="O417" s="586"/>
      <c r="P417" s="605"/>
    </row>
    <row r="418" spans="2:16" ht="15">
      <c r="B418" s="253" t="s">
        <v>519</v>
      </c>
      <c r="C418" s="245" t="s">
        <v>720</v>
      </c>
      <c r="D418" s="510"/>
      <c r="E418" s="586"/>
      <c r="F418" s="586"/>
      <c r="G418" s="586"/>
      <c r="H418" s="586"/>
      <c r="I418" s="586"/>
      <c r="J418" s="605"/>
      <c r="K418" s="586"/>
      <c r="L418" s="586"/>
      <c r="M418" s="586"/>
      <c r="N418" s="586"/>
      <c r="O418" s="586"/>
      <c r="P418" s="605"/>
    </row>
    <row r="419" spans="2:16" ht="15">
      <c r="B419" s="253" t="s">
        <v>520</v>
      </c>
      <c r="C419" s="253" t="s">
        <v>721</v>
      </c>
      <c r="D419" s="510"/>
      <c r="E419" s="586"/>
      <c r="F419" s="586"/>
      <c r="G419" s="586"/>
      <c r="H419" s="586"/>
      <c r="I419" s="586"/>
      <c r="J419" s="605"/>
      <c r="K419" s="586"/>
      <c r="L419" s="586"/>
      <c r="M419" s="586"/>
      <c r="N419" s="586"/>
      <c r="O419" s="586"/>
      <c r="P419" s="605"/>
    </row>
    <row r="420" spans="2:16" ht="15">
      <c r="B420" s="245" t="s">
        <v>521</v>
      </c>
      <c r="C420" s="253" t="s">
        <v>722</v>
      </c>
      <c r="D420" s="510"/>
      <c r="E420" s="586"/>
      <c r="F420" s="586"/>
      <c r="G420" s="586"/>
      <c r="H420" s="586"/>
      <c r="I420" s="586"/>
      <c r="J420" s="605"/>
      <c r="K420" s="586"/>
      <c r="L420" s="586"/>
      <c r="M420" s="586"/>
      <c r="N420" s="586"/>
      <c r="O420" s="586"/>
      <c r="P420" s="605"/>
    </row>
    <row r="421" spans="2:16" ht="15">
      <c r="B421" s="253" t="s">
        <v>522</v>
      </c>
      <c r="C421" s="245" t="s">
        <v>723</v>
      </c>
      <c r="D421" s="510"/>
      <c r="E421" s="586"/>
      <c r="F421" s="586"/>
      <c r="G421" s="586"/>
      <c r="H421" s="586"/>
      <c r="I421" s="586"/>
      <c r="J421" s="605"/>
      <c r="K421" s="586"/>
      <c r="L421" s="586"/>
      <c r="M421" s="586"/>
      <c r="N421" s="586"/>
      <c r="O421" s="586"/>
      <c r="P421" s="605"/>
    </row>
    <row r="422" spans="2:16" ht="15">
      <c r="B422" s="253" t="s">
        <v>523</v>
      </c>
      <c r="C422" s="253" t="s">
        <v>724</v>
      </c>
      <c r="D422" s="510"/>
      <c r="E422" s="586"/>
      <c r="F422" s="586"/>
      <c r="G422" s="586"/>
      <c r="H422" s="586"/>
      <c r="I422" s="586"/>
      <c r="J422" s="605"/>
      <c r="K422" s="586"/>
      <c r="L422" s="586"/>
      <c r="M422" s="586"/>
      <c r="N422" s="586"/>
      <c r="O422" s="586"/>
      <c r="P422" s="605"/>
    </row>
    <row r="423" spans="2:16" ht="15">
      <c r="B423" s="253" t="s">
        <v>524</v>
      </c>
      <c r="C423" s="253" t="s">
        <v>725</v>
      </c>
      <c r="D423" s="510"/>
      <c r="E423" s="586"/>
      <c r="F423" s="586"/>
      <c r="G423" s="586"/>
      <c r="H423" s="586"/>
      <c r="I423" s="586"/>
      <c r="J423" s="605"/>
      <c r="K423" s="586"/>
      <c r="L423" s="586"/>
      <c r="M423" s="586"/>
      <c r="N423" s="586"/>
      <c r="O423" s="586"/>
      <c r="P423" s="605"/>
    </row>
    <row r="424" spans="2:16" ht="15">
      <c r="B424" s="253" t="s">
        <v>525</v>
      </c>
      <c r="C424" s="245" t="s">
        <v>726</v>
      </c>
      <c r="D424" s="510"/>
      <c r="E424" s="586"/>
      <c r="F424" s="586"/>
      <c r="G424" s="586"/>
      <c r="H424" s="586"/>
      <c r="I424" s="586"/>
      <c r="J424" s="605"/>
      <c r="K424" s="586"/>
      <c r="L424" s="586"/>
      <c r="M424" s="586"/>
      <c r="N424" s="586"/>
      <c r="O424" s="586"/>
      <c r="P424" s="605"/>
    </row>
    <row r="425" spans="2:16" ht="15">
      <c r="B425" s="245" t="s">
        <v>526</v>
      </c>
      <c r="C425" s="253" t="s">
        <v>727</v>
      </c>
      <c r="D425" s="510"/>
      <c r="E425" s="586"/>
      <c r="F425" s="586"/>
      <c r="G425" s="586"/>
      <c r="H425" s="586"/>
      <c r="I425" s="586"/>
      <c r="J425" s="605"/>
      <c r="K425" s="586"/>
      <c r="L425" s="586"/>
      <c r="M425" s="586"/>
      <c r="N425" s="586"/>
      <c r="O425" s="586"/>
      <c r="P425" s="605"/>
    </row>
    <row r="426" spans="2:16" ht="15">
      <c r="B426" s="253" t="s">
        <v>527</v>
      </c>
      <c r="C426" s="253" t="s">
        <v>728</v>
      </c>
      <c r="D426" s="510"/>
      <c r="E426" s="586"/>
      <c r="F426" s="586"/>
      <c r="G426" s="586"/>
      <c r="H426" s="586"/>
      <c r="I426" s="586"/>
      <c r="J426" s="605"/>
      <c r="K426" s="586"/>
      <c r="L426" s="586"/>
      <c r="M426" s="586"/>
      <c r="N426" s="586"/>
      <c r="O426" s="586"/>
      <c r="P426" s="605"/>
    </row>
    <row r="427" spans="2:16" ht="15">
      <c r="B427" s="253" t="s">
        <v>528</v>
      </c>
      <c r="C427" s="245" t="s">
        <v>729</v>
      </c>
      <c r="D427" s="510"/>
      <c r="E427" s="586"/>
      <c r="F427" s="586"/>
      <c r="G427" s="586"/>
      <c r="H427" s="586"/>
      <c r="I427" s="586"/>
      <c r="J427" s="605"/>
      <c r="K427" s="586"/>
      <c r="L427" s="586"/>
      <c r="M427" s="586"/>
      <c r="N427" s="586"/>
      <c r="O427" s="586"/>
      <c r="P427" s="605"/>
    </row>
    <row r="428" spans="2:16" ht="15">
      <c r="B428" s="253" t="s">
        <v>529</v>
      </c>
      <c r="C428" s="253" t="s">
        <v>730</v>
      </c>
      <c r="D428" s="510"/>
      <c r="E428" s="586"/>
      <c r="F428" s="586"/>
      <c r="G428" s="586"/>
      <c r="H428" s="586"/>
      <c r="I428" s="586"/>
      <c r="J428" s="605"/>
      <c r="K428" s="586"/>
      <c r="L428" s="586"/>
      <c r="M428" s="586"/>
      <c r="N428" s="586"/>
      <c r="O428" s="586"/>
      <c r="P428" s="605"/>
    </row>
    <row r="429" spans="2:16" ht="15">
      <c r="B429" s="253" t="s">
        <v>530</v>
      </c>
      <c r="C429" s="253" t="s">
        <v>731</v>
      </c>
      <c r="D429" s="510"/>
      <c r="E429" s="586"/>
      <c r="F429" s="586"/>
      <c r="G429" s="586"/>
      <c r="H429" s="586"/>
      <c r="I429" s="586"/>
      <c r="J429" s="605"/>
      <c r="K429" s="586"/>
      <c r="L429" s="586"/>
      <c r="M429" s="586"/>
      <c r="N429" s="586"/>
      <c r="O429" s="586"/>
      <c r="P429" s="605"/>
    </row>
    <row r="430" spans="2:16" ht="15">
      <c r="B430" s="245" t="s">
        <v>531</v>
      </c>
      <c r="C430" s="245" t="s">
        <v>732</v>
      </c>
      <c r="D430" s="510"/>
      <c r="E430" s="586"/>
      <c r="F430" s="586"/>
      <c r="G430" s="586"/>
      <c r="H430" s="586"/>
      <c r="I430" s="586"/>
      <c r="J430" s="605"/>
      <c r="K430" s="586"/>
      <c r="L430" s="586"/>
      <c r="M430" s="586"/>
      <c r="N430" s="586"/>
      <c r="O430" s="586"/>
      <c r="P430" s="605"/>
    </row>
    <row r="431" spans="2:16" ht="15">
      <c r="B431" s="253" t="s">
        <v>532</v>
      </c>
      <c r="C431" s="253" t="s">
        <v>733</v>
      </c>
      <c r="D431" s="510"/>
      <c r="E431" s="586"/>
      <c r="F431" s="586"/>
      <c r="G431" s="586"/>
      <c r="H431" s="586"/>
      <c r="I431" s="586"/>
      <c r="J431" s="605"/>
      <c r="K431" s="586"/>
      <c r="L431" s="586"/>
      <c r="M431" s="586"/>
      <c r="N431" s="586"/>
      <c r="O431" s="586"/>
      <c r="P431" s="605"/>
    </row>
    <row r="432" spans="2:16" ht="15">
      <c r="B432" s="253" t="s">
        <v>533</v>
      </c>
      <c r="C432" s="253" t="s">
        <v>734</v>
      </c>
      <c r="D432" s="510"/>
      <c r="E432" s="586"/>
      <c r="F432" s="586"/>
      <c r="G432" s="586"/>
      <c r="H432" s="586"/>
      <c r="I432" s="586"/>
      <c r="J432" s="605"/>
      <c r="K432" s="586"/>
      <c r="L432" s="586"/>
      <c r="M432" s="586"/>
      <c r="N432" s="586"/>
      <c r="O432" s="586"/>
      <c r="P432" s="605"/>
    </row>
    <row r="433" spans="2:16" ht="15">
      <c r="B433" s="253" t="s">
        <v>534</v>
      </c>
      <c r="C433" s="245" t="s">
        <v>735</v>
      </c>
      <c r="D433" s="510"/>
      <c r="E433" s="586"/>
      <c r="F433" s="586"/>
      <c r="G433" s="586"/>
      <c r="H433" s="586"/>
      <c r="I433" s="586"/>
      <c r="J433" s="605"/>
      <c r="K433" s="586"/>
      <c r="L433" s="586"/>
      <c r="M433" s="586"/>
      <c r="N433" s="586"/>
      <c r="O433" s="586"/>
      <c r="P433" s="605"/>
    </row>
    <row r="434" spans="2:16" ht="15">
      <c r="B434" s="253" t="s">
        <v>535</v>
      </c>
      <c r="C434" s="268" t="s">
        <v>736</v>
      </c>
      <c r="D434" s="511"/>
      <c r="E434" s="602"/>
      <c r="F434" s="602"/>
      <c r="G434" s="602"/>
      <c r="H434" s="602"/>
      <c r="I434" s="602"/>
      <c r="J434" s="603"/>
      <c r="K434" s="602"/>
      <c r="L434" s="602"/>
      <c r="M434" s="602"/>
      <c r="N434" s="602"/>
      <c r="O434" s="602"/>
      <c r="P434" s="603"/>
    </row>
  </sheetData>
  <sheetProtection/>
  <mergeCells count="4">
    <mergeCell ref="C7:N7"/>
    <mergeCell ref="C28:N28"/>
    <mergeCell ref="C18:N18"/>
    <mergeCell ref="C232:N232"/>
  </mergeCells>
  <printOptions/>
  <pageMargins left="0.2" right="0.2" top="0.3" bottom="0.3" header="0.3" footer="0.3"/>
  <pageSetup horizontalDpi="600" verticalDpi="600" orientation="landscape" paperSize="9" r:id="rId1"/>
  <ignoredErrors>
    <ignoredError sqref="B9:B16 B20:B2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8">
      <selection activeCell="P24" sqref="P24"/>
    </sheetView>
  </sheetViews>
  <sheetFormatPr defaultColWidth="9.140625" defaultRowHeight="15"/>
  <cols>
    <col min="1" max="1" width="2.28125" style="162" customWidth="1"/>
    <col min="2" max="2" width="5.421875" style="162" customWidth="1"/>
    <col min="3" max="3" width="24.8515625" style="162" customWidth="1"/>
    <col min="4" max="15" width="7.7109375" style="162" customWidth="1"/>
    <col min="16" max="16" width="8.7109375" style="162" customWidth="1"/>
    <col min="17" max="16384" width="9.140625" style="162" customWidth="1"/>
  </cols>
  <sheetData>
    <row r="1" spans="1:16" ht="15">
      <c r="A1" s="212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169"/>
    </row>
    <row r="2" spans="2:16" ht="15">
      <c r="B2" s="212"/>
      <c r="C2" s="169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</row>
    <row r="3" spans="2:16" ht="15">
      <c r="B3" s="166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2:16" ht="15">
      <c r="B4" s="172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202"/>
      <c r="D4" s="225"/>
      <c r="E4" s="225"/>
      <c r="F4" s="226"/>
      <c r="G4" s="225"/>
      <c r="H4" s="225"/>
      <c r="I4" s="225"/>
      <c r="J4" s="225"/>
      <c r="K4" s="225"/>
      <c r="L4" s="225"/>
      <c r="M4" s="225"/>
      <c r="N4" s="225"/>
      <c r="O4" s="227"/>
      <c r="P4" s="202"/>
    </row>
    <row r="5" spans="2:16" ht="15">
      <c r="B5" s="28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  <c r="P5" s="202"/>
    </row>
    <row r="6" spans="2:16" ht="15">
      <c r="B6" s="287"/>
      <c r="C6" s="202"/>
      <c r="D6" s="225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  <c r="P6" s="202"/>
    </row>
    <row r="7" spans="2:18" ht="15">
      <c r="B7" s="360"/>
      <c r="C7" s="361"/>
      <c r="D7" s="360"/>
      <c r="E7" s="360"/>
      <c r="F7" s="360"/>
      <c r="G7" s="360"/>
      <c r="H7" s="360"/>
      <c r="I7" s="453"/>
      <c r="J7" s="360"/>
      <c r="K7" s="360"/>
      <c r="L7" s="360"/>
      <c r="M7" s="360"/>
      <c r="N7" s="360"/>
      <c r="O7" s="360"/>
      <c r="P7" s="360"/>
      <c r="Q7" s="360"/>
      <c r="R7" s="360"/>
    </row>
    <row r="8" spans="2:18" ht="16.5">
      <c r="B8" s="229" t="s">
        <v>203</v>
      </c>
      <c r="C8" s="229"/>
      <c r="D8" s="230"/>
      <c r="E8" s="331"/>
      <c r="F8" s="331" t="str">
        <f>+CONCATENATE("Табела ГТ-16-3. Куповина и продаја природног гаса за балансирање за "," ",'Naslovna strana'!E15,".годину")</f>
        <v>Табела ГТ-16-3. Куповина и продаја природног гаса за балансирање за  .годину</v>
      </c>
      <c r="G8" s="331"/>
      <c r="H8" s="331"/>
      <c r="I8" s="331"/>
      <c r="J8" s="331"/>
      <c r="K8" s="331"/>
      <c r="L8" s="331"/>
      <c r="M8" s="331"/>
      <c r="N8" s="331"/>
      <c r="O8" s="331"/>
      <c r="P8" s="550" t="s">
        <v>283</v>
      </c>
      <c r="Q8" s="360"/>
      <c r="R8" s="360"/>
    </row>
    <row r="9" spans="2:18" ht="3" customHeight="1">
      <c r="B9" s="332"/>
      <c r="C9" s="333"/>
      <c r="D9" s="331"/>
      <c r="E9" s="331"/>
      <c r="F9" s="334"/>
      <c r="G9" s="331"/>
      <c r="H9" s="334"/>
      <c r="I9" s="331"/>
      <c r="J9" s="334"/>
      <c r="K9" s="334"/>
      <c r="L9" s="334"/>
      <c r="M9" s="334"/>
      <c r="N9" s="334"/>
      <c r="O9" s="331"/>
      <c r="Q9" s="360"/>
      <c r="R9" s="360"/>
    </row>
    <row r="10" spans="2:18" ht="25.5">
      <c r="B10" s="20" t="s">
        <v>26</v>
      </c>
      <c r="C10" s="335" t="s">
        <v>204</v>
      </c>
      <c r="D10" s="273" t="s">
        <v>122</v>
      </c>
      <c r="E10" s="274" t="s">
        <v>123</v>
      </c>
      <c r="F10" s="275" t="s">
        <v>124</v>
      </c>
      <c r="G10" s="275" t="s">
        <v>125</v>
      </c>
      <c r="H10" s="274" t="s">
        <v>126</v>
      </c>
      <c r="I10" s="685" t="s">
        <v>127</v>
      </c>
      <c r="J10" s="276" t="s">
        <v>128</v>
      </c>
      <c r="K10" s="274" t="s">
        <v>129</v>
      </c>
      <c r="L10" s="277" t="s">
        <v>130</v>
      </c>
      <c r="M10" s="275" t="s">
        <v>131</v>
      </c>
      <c r="N10" s="278" t="s">
        <v>132</v>
      </c>
      <c r="O10" s="279" t="s">
        <v>133</v>
      </c>
      <c r="P10" s="26" t="s">
        <v>28</v>
      </c>
      <c r="Q10" s="360"/>
      <c r="R10" s="360"/>
    </row>
    <row r="11" spans="1:18" ht="38.25">
      <c r="A11" s="178"/>
      <c r="B11" s="136">
        <v>1</v>
      </c>
      <c r="C11" s="336" t="s">
        <v>205</v>
      </c>
      <c r="D11" s="337">
        <f>+D12+D13</f>
        <v>0</v>
      </c>
      <c r="E11" s="338">
        <f aca="true" t="shared" si="0" ref="E11:O11">+E12+E13</f>
        <v>0</v>
      </c>
      <c r="F11" s="339">
        <f t="shared" si="0"/>
        <v>0</v>
      </c>
      <c r="G11" s="339">
        <f t="shared" si="0"/>
        <v>0</v>
      </c>
      <c r="H11" s="339">
        <f t="shared" si="0"/>
        <v>0</v>
      </c>
      <c r="I11" s="340">
        <f t="shared" si="0"/>
        <v>0</v>
      </c>
      <c r="J11" s="705">
        <f t="shared" si="0"/>
        <v>0</v>
      </c>
      <c r="K11" s="339">
        <f t="shared" si="0"/>
        <v>0</v>
      </c>
      <c r="L11" s="339">
        <f t="shared" si="0"/>
        <v>0</v>
      </c>
      <c r="M11" s="339">
        <f t="shared" si="0"/>
        <v>0</v>
      </c>
      <c r="N11" s="338">
        <f t="shared" si="0"/>
        <v>0</v>
      </c>
      <c r="O11" s="340">
        <f t="shared" si="0"/>
        <v>0</v>
      </c>
      <c r="P11" s="341">
        <f>SUM(D11:O11)</f>
        <v>0</v>
      </c>
      <c r="Q11" s="360"/>
      <c r="R11" s="360"/>
    </row>
    <row r="12" spans="1:21" ht="15">
      <c r="A12" s="178"/>
      <c r="B12" s="342" t="s">
        <v>206</v>
      </c>
      <c r="C12" s="343" t="s">
        <v>207</v>
      </c>
      <c r="D12" s="442"/>
      <c r="E12" s="442"/>
      <c r="F12" s="442"/>
      <c r="G12" s="442"/>
      <c r="H12" s="442"/>
      <c r="I12" s="712"/>
      <c r="J12" s="706"/>
      <c r="K12" s="442"/>
      <c r="L12" s="442"/>
      <c r="M12" s="442"/>
      <c r="N12" s="442"/>
      <c r="O12" s="443"/>
      <c r="P12" s="444">
        <f aca="true" t="shared" si="1" ref="P12:P22">SUM(D12:O12)</f>
        <v>0</v>
      </c>
      <c r="Q12" s="360"/>
      <c r="R12" s="360"/>
      <c r="U12" s="433"/>
    </row>
    <row r="13" spans="1:18" ht="15">
      <c r="A13" s="178"/>
      <c r="B13" s="344" t="s">
        <v>38</v>
      </c>
      <c r="C13" s="345" t="s">
        <v>208</v>
      </c>
      <c r="D13" s="445"/>
      <c r="E13" s="445"/>
      <c r="F13" s="445"/>
      <c r="G13" s="445"/>
      <c r="H13" s="445"/>
      <c r="I13" s="713"/>
      <c r="J13" s="707"/>
      <c r="K13" s="445"/>
      <c r="L13" s="445"/>
      <c r="M13" s="445"/>
      <c r="N13" s="445"/>
      <c r="O13" s="446"/>
      <c r="P13" s="447">
        <f t="shared" si="1"/>
        <v>0</v>
      </c>
      <c r="Q13" s="360"/>
      <c r="R13" s="360"/>
    </row>
    <row r="14" spans="1:18" ht="25.5">
      <c r="A14" s="178"/>
      <c r="B14" s="342" t="s">
        <v>115</v>
      </c>
      <c r="C14" s="348" t="s">
        <v>209</v>
      </c>
      <c r="D14" s="739">
        <f>D15+D19</f>
        <v>0</v>
      </c>
      <c r="E14" s="440">
        <f aca="true" t="shared" si="2" ref="E14:O14">E15+E19</f>
        <v>0</v>
      </c>
      <c r="F14" s="440">
        <f t="shared" si="2"/>
        <v>0</v>
      </c>
      <c r="G14" s="440">
        <f t="shared" si="2"/>
        <v>0</v>
      </c>
      <c r="H14" s="440">
        <f t="shared" si="2"/>
        <v>0</v>
      </c>
      <c r="I14" s="740">
        <f t="shared" si="2"/>
        <v>0</v>
      </c>
      <c r="J14" s="739">
        <f t="shared" si="2"/>
        <v>0</v>
      </c>
      <c r="K14" s="440">
        <f t="shared" si="2"/>
        <v>0</v>
      </c>
      <c r="L14" s="440">
        <f t="shared" si="2"/>
        <v>0</v>
      </c>
      <c r="M14" s="440">
        <f t="shared" si="2"/>
        <v>0</v>
      </c>
      <c r="N14" s="440">
        <f t="shared" si="2"/>
        <v>0</v>
      </c>
      <c r="O14" s="740">
        <f t="shared" si="2"/>
        <v>0</v>
      </c>
      <c r="P14" s="448">
        <f t="shared" si="1"/>
        <v>0</v>
      </c>
      <c r="Q14" s="360"/>
      <c r="R14" s="453"/>
    </row>
    <row r="15" spans="1:18" ht="19.5" customHeight="1">
      <c r="A15" s="178"/>
      <c r="B15" s="342" t="s">
        <v>43</v>
      </c>
      <c r="C15" s="348" t="s">
        <v>210</v>
      </c>
      <c r="D15" s="739">
        <f>D16+D17+D18</f>
        <v>0</v>
      </c>
      <c r="E15" s="440">
        <f aca="true" t="shared" si="3" ref="E15:O15">E16+E17+E18</f>
        <v>0</v>
      </c>
      <c r="F15" s="440">
        <f t="shared" si="3"/>
        <v>0</v>
      </c>
      <c r="G15" s="440">
        <f t="shared" si="3"/>
        <v>0</v>
      </c>
      <c r="H15" s="440">
        <f t="shared" si="3"/>
        <v>0</v>
      </c>
      <c r="I15" s="740">
        <f t="shared" si="3"/>
        <v>0</v>
      </c>
      <c r="J15" s="739">
        <f t="shared" si="3"/>
        <v>0</v>
      </c>
      <c r="K15" s="440">
        <f t="shared" si="3"/>
        <v>0</v>
      </c>
      <c r="L15" s="440">
        <f t="shared" si="3"/>
        <v>0</v>
      </c>
      <c r="M15" s="440">
        <f t="shared" si="3"/>
        <v>0</v>
      </c>
      <c r="N15" s="440">
        <f t="shared" si="3"/>
        <v>0</v>
      </c>
      <c r="O15" s="740">
        <f t="shared" si="3"/>
        <v>0</v>
      </c>
      <c r="P15" s="448">
        <f t="shared" si="1"/>
        <v>0</v>
      </c>
      <c r="Q15" s="360"/>
      <c r="R15" s="360"/>
    </row>
    <row r="16" spans="1:21" ht="19.5" customHeight="1">
      <c r="A16" s="178"/>
      <c r="B16" s="349" t="s">
        <v>44</v>
      </c>
      <c r="C16" s="350" t="s">
        <v>211</v>
      </c>
      <c r="D16" s="442"/>
      <c r="E16" s="442"/>
      <c r="F16" s="442"/>
      <c r="G16" s="442"/>
      <c r="H16" s="442"/>
      <c r="I16" s="712"/>
      <c r="J16" s="706"/>
      <c r="K16" s="442"/>
      <c r="L16" s="442"/>
      <c r="M16" s="442"/>
      <c r="N16" s="442"/>
      <c r="O16" s="443"/>
      <c r="P16" s="444">
        <f t="shared" si="1"/>
        <v>0</v>
      </c>
      <c r="Q16" s="360"/>
      <c r="R16" s="360"/>
      <c r="U16" s="433"/>
    </row>
    <row r="17" spans="1:18" ht="19.5" customHeight="1">
      <c r="A17" s="178"/>
      <c r="B17" s="351" t="s">
        <v>47</v>
      </c>
      <c r="C17" s="106" t="s">
        <v>212</v>
      </c>
      <c r="D17" s="449"/>
      <c r="E17" s="449"/>
      <c r="F17" s="449"/>
      <c r="G17" s="449"/>
      <c r="H17" s="449"/>
      <c r="I17" s="783"/>
      <c r="J17" s="708"/>
      <c r="K17" s="449"/>
      <c r="L17" s="449"/>
      <c r="M17" s="449"/>
      <c r="N17" s="449"/>
      <c r="O17" s="450"/>
      <c r="P17" s="451">
        <f t="shared" si="1"/>
        <v>0</v>
      </c>
      <c r="Q17" s="360"/>
      <c r="R17" s="360"/>
    </row>
    <row r="18" spans="1:18" ht="19.5" customHeight="1">
      <c r="A18" s="178"/>
      <c r="B18" s="355" t="s">
        <v>50</v>
      </c>
      <c r="C18" s="109" t="s">
        <v>213</v>
      </c>
      <c r="D18" s="445">
        <v>0</v>
      </c>
      <c r="E18" s="445">
        <v>0</v>
      </c>
      <c r="F18" s="445">
        <v>0</v>
      </c>
      <c r="G18" s="445">
        <v>0</v>
      </c>
      <c r="H18" s="445">
        <v>0</v>
      </c>
      <c r="I18" s="713">
        <v>0</v>
      </c>
      <c r="J18" s="707"/>
      <c r="K18" s="445"/>
      <c r="L18" s="445"/>
      <c r="M18" s="445"/>
      <c r="N18" s="445"/>
      <c r="O18" s="446"/>
      <c r="P18" s="447">
        <f t="shared" si="1"/>
        <v>0</v>
      </c>
      <c r="Q18" s="360"/>
      <c r="R18" s="360"/>
    </row>
    <row r="19" spans="1:18" ht="19.5" customHeight="1">
      <c r="A19" s="178"/>
      <c r="B19" s="342" t="s">
        <v>43</v>
      </c>
      <c r="C19" s="348" t="s">
        <v>214</v>
      </c>
      <c r="D19" s="739">
        <f>D20+D21+D22</f>
        <v>0</v>
      </c>
      <c r="E19" s="440">
        <f aca="true" t="shared" si="4" ref="E19:O19">E20+E21+E22</f>
        <v>0</v>
      </c>
      <c r="F19" s="440">
        <f t="shared" si="4"/>
        <v>0</v>
      </c>
      <c r="G19" s="440">
        <f t="shared" si="4"/>
        <v>0</v>
      </c>
      <c r="H19" s="440">
        <f t="shared" si="4"/>
        <v>0</v>
      </c>
      <c r="I19" s="441">
        <f t="shared" si="4"/>
        <v>0</v>
      </c>
      <c r="J19" s="739">
        <f t="shared" si="4"/>
        <v>0</v>
      </c>
      <c r="K19" s="440">
        <f t="shared" si="4"/>
        <v>0</v>
      </c>
      <c r="L19" s="440">
        <f t="shared" si="4"/>
        <v>0</v>
      </c>
      <c r="M19" s="440">
        <f t="shared" si="4"/>
        <v>0</v>
      </c>
      <c r="N19" s="440">
        <f t="shared" si="4"/>
        <v>0</v>
      </c>
      <c r="O19" s="441">
        <f t="shared" si="4"/>
        <v>0</v>
      </c>
      <c r="P19" s="448">
        <f t="shared" si="1"/>
        <v>0</v>
      </c>
      <c r="Q19" s="360"/>
      <c r="R19" s="360"/>
    </row>
    <row r="20" spans="2:18" ht="19.5" customHeight="1">
      <c r="B20" s="356" t="s">
        <v>44</v>
      </c>
      <c r="C20" s="350" t="s">
        <v>211</v>
      </c>
      <c r="D20" s="434"/>
      <c r="E20" s="434"/>
      <c r="F20" s="434"/>
      <c r="G20" s="434"/>
      <c r="H20" s="449"/>
      <c r="I20" s="714"/>
      <c r="J20" s="709"/>
      <c r="K20" s="434"/>
      <c r="L20" s="434"/>
      <c r="M20" s="434"/>
      <c r="N20" s="434"/>
      <c r="O20" s="435"/>
      <c r="P20" s="444">
        <f t="shared" si="1"/>
        <v>0</v>
      </c>
      <c r="Q20" s="360"/>
      <c r="R20" s="360"/>
    </row>
    <row r="21" spans="2:18" ht="19.5" customHeight="1">
      <c r="B21" s="357" t="s">
        <v>47</v>
      </c>
      <c r="C21" s="109" t="s">
        <v>212</v>
      </c>
      <c r="D21" s="436"/>
      <c r="E21" s="436"/>
      <c r="F21" s="436"/>
      <c r="G21" s="436"/>
      <c r="H21" s="445"/>
      <c r="I21" s="715"/>
      <c r="J21" s="710"/>
      <c r="K21" s="436"/>
      <c r="L21" s="436"/>
      <c r="M21" s="436"/>
      <c r="N21" s="436"/>
      <c r="O21" s="437"/>
      <c r="P21" s="451">
        <f t="shared" si="1"/>
        <v>0</v>
      </c>
      <c r="Q21" s="360"/>
      <c r="R21" s="360"/>
    </row>
    <row r="22" spans="2:18" ht="19.5" customHeight="1">
      <c r="B22" s="358" t="s">
        <v>50</v>
      </c>
      <c r="C22" s="359" t="s">
        <v>213</v>
      </c>
      <c r="D22" s="438"/>
      <c r="E22" s="438"/>
      <c r="F22" s="438"/>
      <c r="G22" s="438"/>
      <c r="H22" s="438"/>
      <c r="I22" s="716"/>
      <c r="J22" s="711"/>
      <c r="K22" s="438"/>
      <c r="L22" s="438"/>
      <c r="M22" s="438"/>
      <c r="N22" s="438"/>
      <c r="O22" s="439"/>
      <c r="P22" s="452">
        <f t="shared" si="1"/>
        <v>0</v>
      </c>
      <c r="Q22" s="360"/>
      <c r="R22" s="360"/>
    </row>
    <row r="23" spans="2:18" ht="19.5" customHeight="1">
      <c r="B23" s="360"/>
      <c r="C23" s="361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</row>
    <row r="24" spans="2:18" ht="19.5" customHeight="1">
      <c r="B24" s="360"/>
      <c r="C24" s="361"/>
      <c r="D24" s="753"/>
      <c r="E24" s="753"/>
      <c r="F24" s="753"/>
      <c r="G24" s="753"/>
      <c r="H24" s="753"/>
      <c r="I24" s="753"/>
      <c r="J24" s="360"/>
      <c r="K24" s="360"/>
      <c r="L24" s="360"/>
      <c r="M24" s="360"/>
      <c r="N24" s="360"/>
      <c r="O24" s="360"/>
      <c r="P24" s="360"/>
      <c r="Q24" s="360"/>
      <c r="R24" s="360"/>
    </row>
    <row r="25" spans="2:18" ht="19.5" customHeight="1">
      <c r="B25" s="360"/>
      <c r="C25" s="361"/>
      <c r="D25" s="453"/>
      <c r="E25" s="453"/>
      <c r="F25" s="453"/>
      <c r="G25" s="453"/>
      <c r="H25" s="453"/>
      <c r="I25" s="453"/>
      <c r="J25" s="360"/>
      <c r="K25" s="360"/>
      <c r="L25" s="360"/>
      <c r="M25" s="360"/>
      <c r="N25" s="360"/>
      <c r="O25" s="360"/>
      <c r="P25" s="360"/>
      <c r="Q25" s="360"/>
      <c r="R25" s="360"/>
    </row>
    <row r="26" spans="2:18" ht="19.5" customHeight="1">
      <c r="B26" s="360"/>
      <c r="C26" s="361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</row>
    <row r="27" spans="2:18" ht="19.5" customHeight="1">
      <c r="B27" s="360"/>
      <c r="C27" s="361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</row>
    <row r="28" spans="2:18" ht="19.5" customHeight="1">
      <c r="B28" s="360"/>
      <c r="C28" s="361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</row>
    <row r="29" spans="2:18" ht="19.5" customHeight="1">
      <c r="B29" s="360"/>
      <c r="C29" s="361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</row>
    <row r="30" spans="2:18" ht="19.5" customHeight="1">
      <c r="B30" s="360"/>
      <c r="C30" s="361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</row>
    <row r="31" spans="2:18" ht="19.5" customHeight="1">
      <c r="B31" s="360"/>
      <c r="C31" s="361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</row>
    <row r="32" ht="15">
      <c r="I32" s="433"/>
    </row>
  </sheetData>
  <sheetProtection/>
  <printOptions/>
  <pageMargins left="0.2" right="0.2" top="0.25" bottom="0.25" header="0.3" footer="0.3"/>
  <pageSetup horizontalDpi="600" verticalDpi="600" orientation="landscape" r:id="rId1"/>
  <ignoredErrors>
    <ignoredError sqref="B14:B2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SheetLayoutView="85" zoomScalePageLayoutView="0" workbookViewId="0" topLeftCell="A16">
      <selection activeCell="D13" sqref="D13"/>
    </sheetView>
  </sheetViews>
  <sheetFormatPr defaultColWidth="9.140625" defaultRowHeight="15"/>
  <cols>
    <col min="1" max="1" width="3.7109375" style="7" customWidth="1"/>
    <col min="2" max="2" width="7.00390625" style="55" customWidth="1"/>
    <col min="3" max="3" width="43.57421875" style="7" customWidth="1"/>
    <col min="4" max="13" width="10.28125" style="7" customWidth="1"/>
    <col min="14" max="15" width="10.28125" style="56" customWidth="1"/>
    <col min="16" max="16" width="14.28125" style="56" customWidth="1"/>
    <col min="17" max="17" width="1.7109375" style="7" customWidth="1"/>
    <col min="18" max="16384" width="9.140625" style="7" customWidth="1"/>
  </cols>
  <sheetData>
    <row r="1" spans="1:16" s="3" customFormat="1" ht="14.25" customHeight="1">
      <c r="A1" s="9" t="s">
        <v>25</v>
      </c>
      <c r="C1" s="10"/>
      <c r="D1" s="11"/>
      <c r="E1" s="11"/>
      <c r="F1" s="11"/>
      <c r="G1" s="11"/>
      <c r="H1" s="11"/>
      <c r="I1" s="1"/>
      <c r="J1" s="2"/>
      <c r="M1" s="12"/>
      <c r="N1" s="12"/>
      <c r="O1" s="12"/>
      <c r="P1" s="12"/>
    </row>
    <row r="2" spans="1:16" s="3" customFormat="1" ht="14.25" customHeight="1">
      <c r="A2" s="9"/>
      <c r="C2" s="10"/>
      <c r="D2" s="11"/>
      <c r="E2" s="11"/>
      <c r="F2" s="11"/>
      <c r="G2" s="11"/>
      <c r="H2" s="11"/>
      <c r="I2" s="1"/>
      <c r="J2" s="2"/>
      <c r="M2" s="12"/>
      <c r="N2" s="12"/>
      <c r="O2" s="12"/>
      <c r="P2" s="12"/>
    </row>
    <row r="3" spans="2:16" s="3" customFormat="1" ht="14.25" customHeight="1">
      <c r="B3" s="138" t="str">
        <f>+CONCATENATE('Naslovna strana'!B11," ",'Naslovna strana'!E11)</f>
        <v>Назив енергетског субјекта: </v>
      </c>
      <c r="C3" s="10"/>
      <c r="H3" s="4"/>
      <c r="I3" s="13"/>
      <c r="J3" s="4"/>
      <c r="K3" s="4"/>
      <c r="L3" s="4"/>
      <c r="N3" s="12"/>
      <c r="O3" s="12"/>
      <c r="P3" s="12"/>
    </row>
    <row r="4" spans="2:16" s="3" customFormat="1" ht="14.25" customHeight="1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0"/>
      <c r="H4" s="4"/>
      <c r="I4" s="13"/>
      <c r="J4" s="4"/>
      <c r="K4" s="4"/>
      <c r="L4" s="4"/>
      <c r="N4" s="12"/>
      <c r="O4" s="14"/>
      <c r="P4" s="12"/>
    </row>
    <row r="5" spans="2:16" s="4" customFormat="1" ht="14.25" customHeight="1">
      <c r="B5" s="138" t="str">
        <f>+CONCATENATE('Naslovna strana'!B25," ",'Naslovna strana'!E25)</f>
        <v>Датум обраде: </v>
      </c>
      <c r="C5" s="15"/>
      <c r="D5" s="16"/>
      <c r="F5" s="17"/>
      <c r="I5" s="13"/>
      <c r="N5" s="18"/>
      <c r="O5" s="18"/>
      <c r="P5" s="18"/>
    </row>
    <row r="6" spans="2:16" s="4" customFormat="1" ht="14.25" customHeight="1">
      <c r="B6" s="138"/>
      <c r="C6" s="15"/>
      <c r="D6" s="16"/>
      <c r="F6" s="17"/>
      <c r="I6" s="13"/>
      <c r="N6" s="18"/>
      <c r="O6" s="18"/>
      <c r="P6" s="18"/>
    </row>
    <row r="8" spans="2:16" ht="16.5">
      <c r="B8" s="19"/>
      <c r="C8" s="137" t="str">
        <f>+CONCATENATE("Табела ГТ-16-4. Реализација тарифног елемента енергент по корисницима система(снабдевачи или крајњи купци за сопствене потребе) за "," ",'Naslovna strana'!E15,". годину")</f>
        <v>Табела ГТ-16-4. Реализација тарифног елемента енергент по корисницима система(снабдевачи или крајњи купци за сопствене потребе) за  . годину</v>
      </c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550" t="s">
        <v>283</v>
      </c>
    </row>
    <row r="9" spans="2:16" ht="25.5">
      <c r="B9" s="20" t="s">
        <v>26</v>
      </c>
      <c r="C9" s="21" t="s">
        <v>27</v>
      </c>
      <c r="D9" s="22" t="s">
        <v>122</v>
      </c>
      <c r="E9" s="23" t="s">
        <v>123</v>
      </c>
      <c r="F9" s="23" t="s">
        <v>124</v>
      </c>
      <c r="G9" s="23" t="s">
        <v>125</v>
      </c>
      <c r="H9" s="23" t="s">
        <v>126</v>
      </c>
      <c r="I9" s="124" t="s">
        <v>127</v>
      </c>
      <c r="J9" s="22" t="s">
        <v>128</v>
      </c>
      <c r="K9" s="23" t="s">
        <v>129</v>
      </c>
      <c r="L9" s="23" t="s">
        <v>130</v>
      </c>
      <c r="M9" s="23" t="s">
        <v>131</v>
      </c>
      <c r="N9" s="24" t="s">
        <v>132</v>
      </c>
      <c r="O9" s="25" t="s">
        <v>133</v>
      </c>
      <c r="P9" s="26" t="s">
        <v>28</v>
      </c>
    </row>
    <row r="10" spans="2:16" ht="16.5">
      <c r="B10" s="463" t="s">
        <v>114</v>
      </c>
      <c r="C10" s="464" t="s">
        <v>31</v>
      </c>
      <c r="D10" s="471">
        <f>+D11+D22+D25</f>
        <v>0</v>
      </c>
      <c r="E10" s="816">
        <f>+E11+E22+E25</f>
        <v>0</v>
      </c>
      <c r="F10" s="816">
        <f aca="true" t="shared" si="0" ref="F10:O10">+F11+F22+F25</f>
        <v>0</v>
      </c>
      <c r="G10" s="817">
        <f t="shared" si="0"/>
        <v>0</v>
      </c>
      <c r="H10" s="817">
        <f t="shared" si="0"/>
        <v>0</v>
      </c>
      <c r="I10" s="816">
        <f>+I11+I22+I25</f>
        <v>0</v>
      </c>
      <c r="J10" s="471">
        <f t="shared" si="0"/>
        <v>0</v>
      </c>
      <c r="K10" s="817">
        <f t="shared" si="0"/>
        <v>0</v>
      </c>
      <c r="L10" s="817">
        <f t="shared" si="0"/>
        <v>0</v>
      </c>
      <c r="M10" s="817">
        <f t="shared" si="0"/>
        <v>0</v>
      </c>
      <c r="N10" s="817">
        <f t="shared" si="0"/>
        <v>0</v>
      </c>
      <c r="O10" s="816">
        <f t="shared" si="0"/>
        <v>0</v>
      </c>
      <c r="P10" s="473">
        <f>SUM(D10:O10)</f>
        <v>0</v>
      </c>
    </row>
    <row r="11" spans="1:16" ht="12.75">
      <c r="A11" s="345"/>
      <c r="B11" s="187" t="s">
        <v>30</v>
      </c>
      <c r="C11" s="820" t="s">
        <v>247</v>
      </c>
      <c r="D11" s="471">
        <f>+D12+D17</f>
        <v>0</v>
      </c>
      <c r="E11" s="816">
        <f aca="true" t="shared" si="1" ref="E11:O11">+E12+E17</f>
        <v>0</v>
      </c>
      <c r="F11" s="817">
        <f t="shared" si="1"/>
        <v>0</v>
      </c>
      <c r="G11" s="816">
        <f t="shared" si="1"/>
        <v>0</v>
      </c>
      <c r="H11" s="817">
        <f t="shared" si="1"/>
        <v>0</v>
      </c>
      <c r="I11" s="816">
        <f t="shared" si="1"/>
        <v>0</v>
      </c>
      <c r="J11" s="471">
        <f t="shared" si="1"/>
        <v>0</v>
      </c>
      <c r="K11" s="816">
        <f t="shared" si="1"/>
        <v>0</v>
      </c>
      <c r="L11" s="817">
        <f t="shared" si="1"/>
        <v>0</v>
      </c>
      <c r="M11" s="817">
        <f t="shared" si="1"/>
        <v>0</v>
      </c>
      <c r="N11" s="817">
        <f t="shared" si="1"/>
        <v>0</v>
      </c>
      <c r="O11" s="816">
        <f t="shared" si="1"/>
        <v>0</v>
      </c>
      <c r="P11" s="473">
        <f>SUM(D11:O11)</f>
        <v>0</v>
      </c>
    </row>
    <row r="12" spans="2:16" s="54" customFormat="1" ht="12.75">
      <c r="B12" s="154" t="s">
        <v>77</v>
      </c>
      <c r="C12" s="732" t="s">
        <v>752</v>
      </c>
      <c r="D12" s="115">
        <f>D13+D14+D15+D16</f>
        <v>0</v>
      </c>
      <c r="E12" s="115">
        <f aca="true" t="shared" si="2" ref="E12:O12">E13+E14+E15+E16</f>
        <v>0</v>
      </c>
      <c r="F12" s="115">
        <f t="shared" si="2"/>
        <v>0</v>
      </c>
      <c r="G12" s="115">
        <f t="shared" si="2"/>
        <v>0</v>
      </c>
      <c r="H12" s="115">
        <f t="shared" si="2"/>
        <v>0</v>
      </c>
      <c r="I12" s="835">
        <f t="shared" si="2"/>
        <v>0</v>
      </c>
      <c r="J12" s="834">
        <f t="shared" si="2"/>
        <v>0</v>
      </c>
      <c r="K12" s="115">
        <f t="shared" si="2"/>
        <v>0</v>
      </c>
      <c r="L12" s="115">
        <f t="shared" si="2"/>
        <v>0</v>
      </c>
      <c r="M12" s="115">
        <f t="shared" si="2"/>
        <v>0</v>
      </c>
      <c r="N12" s="115">
        <f t="shared" si="2"/>
        <v>0</v>
      </c>
      <c r="O12" s="115">
        <f t="shared" si="2"/>
        <v>0</v>
      </c>
      <c r="P12" s="460">
        <f aca="true" t="shared" si="3" ref="P12:P24">SUM(D12:O12)</f>
        <v>0</v>
      </c>
    </row>
    <row r="13" spans="2:16" s="53" customFormat="1" ht="12.75" customHeight="1">
      <c r="B13" s="32" t="s">
        <v>194</v>
      </c>
      <c r="C13" s="623"/>
      <c r="D13" s="375"/>
      <c r="E13" s="375"/>
      <c r="F13" s="375"/>
      <c r="G13" s="375"/>
      <c r="H13" s="375"/>
      <c r="I13" s="726"/>
      <c r="J13" s="377"/>
      <c r="K13" s="375"/>
      <c r="L13" s="375"/>
      <c r="M13" s="375"/>
      <c r="N13" s="375"/>
      <c r="O13" s="388"/>
      <c r="P13" s="460">
        <f t="shared" si="3"/>
        <v>0</v>
      </c>
    </row>
    <row r="14" spans="2:16" s="53" customFormat="1" ht="12.75" customHeight="1">
      <c r="B14" s="32" t="s">
        <v>195</v>
      </c>
      <c r="C14" s="732"/>
      <c r="D14" s="724"/>
      <c r="E14" s="724"/>
      <c r="F14" s="724"/>
      <c r="G14" s="724"/>
      <c r="H14" s="724"/>
      <c r="I14" s="726"/>
      <c r="J14" s="725"/>
      <c r="K14" s="724"/>
      <c r="L14" s="724"/>
      <c r="M14" s="724"/>
      <c r="N14" s="724"/>
      <c r="O14" s="726"/>
      <c r="P14" s="460">
        <f t="shared" si="3"/>
        <v>0</v>
      </c>
    </row>
    <row r="15" spans="2:16" s="53" customFormat="1" ht="12.75" customHeight="1">
      <c r="B15" s="32" t="s">
        <v>747</v>
      </c>
      <c r="C15" s="732"/>
      <c r="D15" s="724"/>
      <c r="E15" s="724"/>
      <c r="F15" s="724"/>
      <c r="G15" s="724"/>
      <c r="H15" s="724"/>
      <c r="I15" s="726"/>
      <c r="J15" s="725"/>
      <c r="K15" s="724"/>
      <c r="L15" s="724"/>
      <c r="M15" s="724"/>
      <c r="N15" s="724"/>
      <c r="O15" s="726"/>
      <c r="P15" s="460">
        <f t="shared" si="3"/>
        <v>0</v>
      </c>
    </row>
    <row r="16" spans="2:16" ht="12.75" customHeight="1">
      <c r="B16" s="32" t="s">
        <v>749</v>
      </c>
      <c r="C16" s="732"/>
      <c r="D16" s="375"/>
      <c r="E16" s="375"/>
      <c r="F16" s="375"/>
      <c r="G16" s="375"/>
      <c r="H16" s="375"/>
      <c r="I16" s="376"/>
      <c r="J16" s="377"/>
      <c r="K16" s="375"/>
      <c r="L16" s="375"/>
      <c r="M16" s="375"/>
      <c r="N16" s="375"/>
      <c r="O16" s="376"/>
      <c r="P16" s="840">
        <f t="shared" si="3"/>
        <v>0</v>
      </c>
    </row>
    <row r="17" spans="2:16" ht="12.75">
      <c r="B17" s="32" t="s">
        <v>32</v>
      </c>
      <c r="C17" s="819" t="s">
        <v>753</v>
      </c>
      <c r="D17" s="115">
        <f>D18+D19+D20+D21</f>
        <v>0</v>
      </c>
      <c r="E17" s="115">
        <f aca="true" t="shared" si="4" ref="E17:O17">E18+E19+E20+E21</f>
        <v>0</v>
      </c>
      <c r="F17" s="115">
        <f t="shared" si="4"/>
        <v>0</v>
      </c>
      <c r="G17" s="115">
        <f t="shared" si="4"/>
        <v>0</v>
      </c>
      <c r="H17" s="115">
        <f t="shared" si="4"/>
        <v>0</v>
      </c>
      <c r="I17" s="833">
        <f t="shared" si="4"/>
        <v>0</v>
      </c>
      <c r="J17" s="834">
        <f t="shared" si="4"/>
        <v>0</v>
      </c>
      <c r="K17" s="115">
        <f t="shared" si="4"/>
        <v>0</v>
      </c>
      <c r="L17" s="115">
        <f t="shared" si="4"/>
        <v>0</v>
      </c>
      <c r="M17" s="115">
        <f t="shared" si="4"/>
        <v>0</v>
      </c>
      <c r="N17" s="115">
        <f t="shared" si="4"/>
        <v>0</v>
      </c>
      <c r="O17" s="833">
        <f t="shared" si="4"/>
        <v>0</v>
      </c>
      <c r="P17" s="840">
        <f t="shared" si="3"/>
        <v>0</v>
      </c>
    </row>
    <row r="18" spans="2:16" ht="12.75">
      <c r="B18" s="32" t="s">
        <v>286</v>
      </c>
      <c r="C18" s="732"/>
      <c r="D18" s="836"/>
      <c r="E18" s="836"/>
      <c r="F18" s="836"/>
      <c r="G18" s="836"/>
      <c r="H18" s="836"/>
      <c r="I18" s="837"/>
      <c r="J18" s="838"/>
      <c r="K18" s="836"/>
      <c r="L18" s="836"/>
      <c r="M18" s="836"/>
      <c r="N18" s="836"/>
      <c r="O18" s="837"/>
      <c r="P18" s="460">
        <f t="shared" si="3"/>
        <v>0</v>
      </c>
    </row>
    <row r="19" spans="2:16" ht="12.75">
      <c r="B19" s="32" t="s">
        <v>287</v>
      </c>
      <c r="C19" s="733"/>
      <c r="D19" s="836"/>
      <c r="E19" s="836"/>
      <c r="F19" s="836"/>
      <c r="G19" s="836"/>
      <c r="H19" s="836"/>
      <c r="I19" s="837"/>
      <c r="J19" s="838"/>
      <c r="K19" s="836"/>
      <c r="L19" s="836"/>
      <c r="M19" s="836"/>
      <c r="N19" s="836"/>
      <c r="O19" s="837"/>
      <c r="P19" s="460">
        <f t="shared" si="3"/>
        <v>0</v>
      </c>
    </row>
    <row r="20" spans="2:16" ht="12.75">
      <c r="B20" s="32" t="s">
        <v>750</v>
      </c>
      <c r="C20" s="832"/>
      <c r="D20" s="347"/>
      <c r="E20" s="347"/>
      <c r="F20" s="347"/>
      <c r="G20" s="347"/>
      <c r="H20" s="347"/>
      <c r="I20" s="726"/>
      <c r="J20" s="830"/>
      <c r="K20" s="347"/>
      <c r="L20" s="347"/>
      <c r="M20" s="347"/>
      <c r="N20" s="347"/>
      <c r="O20" s="839"/>
      <c r="P20" s="460">
        <f t="shared" si="3"/>
        <v>0</v>
      </c>
    </row>
    <row r="21" spans="2:16" ht="12.75">
      <c r="B21" s="459" t="s">
        <v>751</v>
      </c>
      <c r="C21" s="551"/>
      <c r="D21" s="469"/>
      <c r="E21" s="469"/>
      <c r="F21" s="469"/>
      <c r="G21" s="469"/>
      <c r="H21" s="469"/>
      <c r="I21" s="389"/>
      <c r="J21" s="717"/>
      <c r="K21" s="469"/>
      <c r="L21" s="469"/>
      <c r="M21" s="469"/>
      <c r="N21" s="469"/>
      <c r="O21" s="389"/>
      <c r="P21" s="460">
        <f t="shared" si="3"/>
        <v>0</v>
      </c>
    </row>
    <row r="22" spans="2:16" ht="12.75">
      <c r="B22" s="821" t="s">
        <v>65</v>
      </c>
      <c r="C22" s="820" t="s">
        <v>746</v>
      </c>
      <c r="D22" s="822">
        <f>+D23+D24</f>
        <v>0</v>
      </c>
      <c r="E22" s="823">
        <f aca="true" t="shared" si="5" ref="E22:O22">+E23+E24</f>
        <v>0</v>
      </c>
      <c r="F22" s="823">
        <f t="shared" si="5"/>
        <v>0</v>
      </c>
      <c r="G22" s="823">
        <f t="shared" si="5"/>
        <v>0</v>
      </c>
      <c r="H22" s="823">
        <f t="shared" si="5"/>
        <v>0</v>
      </c>
      <c r="I22" s="824">
        <f t="shared" si="5"/>
        <v>0</v>
      </c>
      <c r="J22" s="825">
        <f t="shared" si="5"/>
        <v>0</v>
      </c>
      <c r="K22" s="823">
        <f t="shared" si="5"/>
        <v>0</v>
      </c>
      <c r="L22" s="823">
        <f t="shared" si="5"/>
        <v>0</v>
      </c>
      <c r="M22" s="826">
        <f t="shared" si="5"/>
        <v>0</v>
      </c>
      <c r="N22" s="826">
        <f t="shared" si="5"/>
        <v>0</v>
      </c>
      <c r="O22" s="827">
        <f t="shared" si="5"/>
        <v>0</v>
      </c>
      <c r="P22" s="473">
        <f t="shared" si="3"/>
        <v>0</v>
      </c>
    </row>
    <row r="23" spans="2:16" ht="12.75">
      <c r="B23" s="154" t="s">
        <v>142</v>
      </c>
      <c r="C23" s="819"/>
      <c r="D23" s="375"/>
      <c r="E23" s="375"/>
      <c r="F23" s="375"/>
      <c r="G23" s="375"/>
      <c r="H23" s="375"/>
      <c r="I23" s="388"/>
      <c r="J23" s="377"/>
      <c r="K23" s="375"/>
      <c r="L23" s="375"/>
      <c r="M23" s="375"/>
      <c r="N23" s="375"/>
      <c r="O23" s="388"/>
      <c r="P23" s="460">
        <f t="shared" si="3"/>
        <v>0</v>
      </c>
    </row>
    <row r="24" spans="2:16" ht="12.75">
      <c r="B24" s="618" t="s">
        <v>143</v>
      </c>
      <c r="C24" s="828"/>
      <c r="D24" s="347"/>
      <c r="E24" s="347"/>
      <c r="F24" s="347"/>
      <c r="G24" s="347"/>
      <c r="H24" s="347"/>
      <c r="I24" s="829"/>
      <c r="J24" s="830"/>
      <c r="K24" s="347"/>
      <c r="L24" s="347"/>
      <c r="M24" s="347"/>
      <c r="N24" s="347"/>
      <c r="O24" s="829"/>
      <c r="P24" s="721">
        <f t="shared" si="3"/>
        <v>0</v>
      </c>
    </row>
    <row r="25" spans="2:16" ht="12.75">
      <c r="B25" s="821" t="s">
        <v>66</v>
      </c>
      <c r="C25" s="820" t="s">
        <v>248</v>
      </c>
      <c r="D25" s="822">
        <f aca="true" t="shared" si="6" ref="D25:O25">+D26+D27</f>
        <v>0</v>
      </c>
      <c r="E25" s="823">
        <f t="shared" si="6"/>
        <v>0</v>
      </c>
      <c r="F25" s="823">
        <f>+F26+F27</f>
        <v>0</v>
      </c>
      <c r="G25" s="823">
        <f t="shared" si="6"/>
        <v>0</v>
      </c>
      <c r="H25" s="823">
        <f t="shared" si="6"/>
        <v>0</v>
      </c>
      <c r="I25" s="824">
        <f t="shared" si="6"/>
        <v>0</v>
      </c>
      <c r="J25" s="825">
        <f t="shared" si="6"/>
        <v>0</v>
      </c>
      <c r="K25" s="823">
        <f t="shared" si="6"/>
        <v>0</v>
      </c>
      <c r="L25" s="823">
        <f t="shared" si="6"/>
        <v>0</v>
      </c>
      <c r="M25" s="826">
        <f t="shared" si="6"/>
        <v>0</v>
      </c>
      <c r="N25" s="826">
        <f t="shared" si="6"/>
        <v>0</v>
      </c>
      <c r="O25" s="827">
        <f t="shared" si="6"/>
        <v>0</v>
      </c>
      <c r="P25" s="473">
        <f>SUM(D25:O25)</f>
        <v>0</v>
      </c>
    </row>
    <row r="26" spans="2:16" ht="12.75">
      <c r="B26" s="154" t="s">
        <v>80</v>
      </c>
      <c r="C26" s="819"/>
      <c r="D26" s="375"/>
      <c r="E26" s="375"/>
      <c r="F26" s="375"/>
      <c r="G26" s="375"/>
      <c r="H26" s="375"/>
      <c r="I26" s="388"/>
      <c r="J26" s="379"/>
      <c r="K26" s="725"/>
      <c r="L26" s="375"/>
      <c r="M26" s="375"/>
      <c r="N26" s="375"/>
      <c r="O26" s="388"/>
      <c r="P26" s="460">
        <f>SUM(D26:O26)</f>
        <v>0</v>
      </c>
    </row>
    <row r="27" spans="2:16" ht="12.75">
      <c r="B27" s="32" t="s">
        <v>81</v>
      </c>
      <c r="C27" s="727"/>
      <c r="D27" s="375">
        <v>0</v>
      </c>
      <c r="E27" s="375">
        <v>0</v>
      </c>
      <c r="F27" s="354">
        <v>0</v>
      </c>
      <c r="G27" s="787">
        <v>0</v>
      </c>
      <c r="H27" s="354">
        <v>0</v>
      </c>
      <c r="I27" s="735"/>
      <c r="J27" s="379"/>
      <c r="K27" s="354"/>
      <c r="L27" s="354"/>
      <c r="M27" s="354"/>
      <c r="N27" s="725"/>
      <c r="O27" s="388"/>
      <c r="P27" s="559">
        <f>SUM(D27:O27)</f>
        <v>0</v>
      </c>
    </row>
    <row r="28" spans="2:16" ht="16.5">
      <c r="B28" s="187">
        <v>2</v>
      </c>
      <c r="C28" s="461" t="s">
        <v>306</v>
      </c>
      <c r="D28" s="337">
        <f>+D29+D44+D48</f>
        <v>0</v>
      </c>
      <c r="E28" s="339">
        <f>+E29+E44+E48</f>
        <v>0</v>
      </c>
      <c r="F28" s="339">
        <f aca="true" t="shared" si="7" ref="F28:O28">+F29+F44+F48</f>
        <v>0</v>
      </c>
      <c r="G28" s="705">
        <f t="shared" si="7"/>
        <v>0</v>
      </c>
      <c r="H28" s="339">
        <f t="shared" si="7"/>
        <v>0</v>
      </c>
      <c r="I28" s="705">
        <f t="shared" si="7"/>
        <v>0</v>
      </c>
      <c r="J28" s="337">
        <f t="shared" si="7"/>
        <v>0</v>
      </c>
      <c r="K28" s="339">
        <f t="shared" si="7"/>
        <v>0</v>
      </c>
      <c r="L28" s="339">
        <f t="shared" si="7"/>
        <v>0</v>
      </c>
      <c r="M28" s="339">
        <f t="shared" si="7"/>
        <v>0</v>
      </c>
      <c r="N28" s="339">
        <f t="shared" si="7"/>
        <v>0</v>
      </c>
      <c r="O28" s="705">
        <f t="shared" si="7"/>
        <v>0</v>
      </c>
      <c r="P28" s="462">
        <f>SUM(D28:O28)</f>
        <v>0</v>
      </c>
    </row>
    <row r="29" spans="1:16" ht="12.75">
      <c r="A29" s="345"/>
      <c r="B29" s="49" t="s">
        <v>43</v>
      </c>
      <c r="C29" s="467" t="s">
        <v>249</v>
      </c>
      <c r="D29" s="472">
        <f>+D30+D35+D40+D43</f>
        <v>0</v>
      </c>
      <c r="E29" s="814">
        <f aca="true" t="shared" si="8" ref="E29:O29">+E30+E35+E40+E43</f>
        <v>0</v>
      </c>
      <c r="F29" s="814">
        <f t="shared" si="8"/>
        <v>0</v>
      </c>
      <c r="G29" s="812">
        <f t="shared" si="8"/>
        <v>0</v>
      </c>
      <c r="H29" s="814">
        <f t="shared" si="8"/>
        <v>0</v>
      </c>
      <c r="I29" s="812">
        <f>+I30+I35+I40+I43</f>
        <v>0</v>
      </c>
      <c r="J29" s="472">
        <f t="shared" si="8"/>
        <v>0</v>
      </c>
      <c r="K29" s="814">
        <f t="shared" si="8"/>
        <v>0</v>
      </c>
      <c r="L29" s="814">
        <f t="shared" si="8"/>
        <v>0</v>
      </c>
      <c r="M29" s="814">
        <f t="shared" si="8"/>
        <v>0</v>
      </c>
      <c r="N29" s="814">
        <f t="shared" si="8"/>
        <v>0</v>
      </c>
      <c r="O29" s="812">
        <f t="shared" si="8"/>
        <v>0</v>
      </c>
      <c r="P29" s="473">
        <f aca="true" t="shared" si="9" ref="P29:P39">SUM(D29:O29)</f>
        <v>0</v>
      </c>
    </row>
    <row r="30" spans="1:16" ht="12.75">
      <c r="A30" s="345"/>
      <c r="B30" s="37" t="s">
        <v>44</v>
      </c>
      <c r="C30" s="223" t="s">
        <v>149</v>
      </c>
      <c r="D30" s="39">
        <f>+D31+D32+D33+D34</f>
        <v>0</v>
      </c>
      <c r="E30" s="40">
        <f aca="true" t="shared" si="10" ref="E30:P30">+E31+E32+E33+E34</f>
        <v>0</v>
      </c>
      <c r="F30" s="40">
        <f t="shared" si="10"/>
        <v>0</v>
      </c>
      <c r="G30" s="815">
        <f t="shared" si="10"/>
        <v>0</v>
      </c>
      <c r="H30" s="40">
        <f t="shared" si="10"/>
        <v>0</v>
      </c>
      <c r="I30" s="813">
        <f t="shared" si="10"/>
        <v>0</v>
      </c>
      <c r="J30" s="39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0</v>
      </c>
      <c r="O30" s="813">
        <f t="shared" si="10"/>
        <v>0</v>
      </c>
      <c r="P30" s="818">
        <f t="shared" si="10"/>
        <v>0</v>
      </c>
    </row>
    <row r="31" spans="1:16" ht="12.75">
      <c r="A31" s="345"/>
      <c r="B31" s="37" t="s">
        <v>170</v>
      </c>
      <c r="C31" s="728"/>
      <c r="D31" s="375"/>
      <c r="E31" s="375"/>
      <c r="F31" s="375"/>
      <c r="G31" s="375"/>
      <c r="H31" s="375"/>
      <c r="I31" s="388"/>
      <c r="J31" s="377"/>
      <c r="K31" s="375"/>
      <c r="L31" s="375"/>
      <c r="M31" s="375"/>
      <c r="N31" s="375"/>
      <c r="O31" s="388"/>
      <c r="P31" s="460">
        <f t="shared" si="9"/>
        <v>0</v>
      </c>
    </row>
    <row r="32" spans="1:16" ht="12.75">
      <c r="A32" s="345"/>
      <c r="B32" s="37" t="s">
        <v>171</v>
      </c>
      <c r="C32" s="728"/>
      <c r="D32" s="724"/>
      <c r="E32" s="724"/>
      <c r="F32" s="724"/>
      <c r="G32" s="724"/>
      <c r="H32" s="724"/>
      <c r="I32" s="726"/>
      <c r="J32" s="352"/>
      <c r="K32" s="354"/>
      <c r="L32" s="354"/>
      <c r="M32" s="725"/>
      <c r="N32" s="724"/>
      <c r="O32" s="726"/>
      <c r="P32" s="811">
        <f t="shared" si="9"/>
        <v>0</v>
      </c>
    </row>
    <row r="33" spans="1:16" ht="12.75">
      <c r="A33" s="345"/>
      <c r="B33" s="29" t="s">
        <v>345</v>
      </c>
      <c r="C33" s="728"/>
      <c r="D33" s="375"/>
      <c r="E33" s="354"/>
      <c r="F33" s="725"/>
      <c r="G33" s="354"/>
      <c r="H33" s="354"/>
      <c r="I33" s="735"/>
      <c r="J33" s="379"/>
      <c r="K33" s="724"/>
      <c r="L33" s="724"/>
      <c r="M33" s="725"/>
      <c r="N33" s="375"/>
      <c r="O33" s="388"/>
      <c r="P33" s="460">
        <f t="shared" si="9"/>
        <v>0</v>
      </c>
    </row>
    <row r="34" spans="1:16" ht="12.75">
      <c r="A34" s="345"/>
      <c r="B34" s="29" t="s">
        <v>748</v>
      </c>
      <c r="C34" s="733"/>
      <c r="D34" s="352"/>
      <c r="E34" s="724"/>
      <c r="F34" s="354"/>
      <c r="G34" s="724"/>
      <c r="H34" s="724"/>
      <c r="I34" s="735"/>
      <c r="J34" s="379"/>
      <c r="K34" s="724"/>
      <c r="L34" s="724"/>
      <c r="M34" s="734"/>
      <c r="N34" s="724"/>
      <c r="O34" s="726"/>
      <c r="P34" s="460">
        <f t="shared" si="9"/>
        <v>0</v>
      </c>
    </row>
    <row r="35" spans="1:16" ht="12.75">
      <c r="A35" s="345"/>
      <c r="B35" s="29" t="s">
        <v>47</v>
      </c>
      <c r="C35" s="47" t="s">
        <v>48</v>
      </c>
      <c r="D35" s="34">
        <f>+D36+D37+D38+D39</f>
        <v>0</v>
      </c>
      <c r="E35" s="35">
        <f aca="true" t="shared" si="11" ref="E35:L35">+E36+E37+E38+E39</f>
        <v>0</v>
      </c>
      <c r="F35" s="35">
        <f t="shared" si="11"/>
        <v>0</v>
      </c>
      <c r="G35" s="35">
        <f t="shared" si="11"/>
        <v>0</v>
      </c>
      <c r="H35" s="35">
        <f t="shared" si="11"/>
        <v>0</v>
      </c>
      <c r="I35" s="718">
        <f t="shared" si="11"/>
        <v>0</v>
      </c>
      <c r="J35" s="34">
        <f t="shared" si="11"/>
        <v>0</v>
      </c>
      <c r="K35" s="35">
        <f t="shared" si="11"/>
        <v>0</v>
      </c>
      <c r="L35" s="35">
        <f t="shared" si="11"/>
        <v>0</v>
      </c>
      <c r="M35" s="465">
        <f>+M36+M37+M38+M39</f>
        <v>0</v>
      </c>
      <c r="N35" s="35">
        <f>+N36+N37+N38+N39</f>
        <v>0</v>
      </c>
      <c r="O35" s="362">
        <f>+O36+O37+O38+O39</f>
        <v>0</v>
      </c>
      <c r="P35" s="556">
        <f t="shared" si="9"/>
        <v>0</v>
      </c>
    </row>
    <row r="36" spans="1:16" ht="12.75">
      <c r="A36" s="345"/>
      <c r="B36" s="37" t="s">
        <v>49</v>
      </c>
      <c r="C36" s="729"/>
      <c r="D36" s="375"/>
      <c r="E36" s="724"/>
      <c r="F36" s="725"/>
      <c r="G36" s="375"/>
      <c r="H36" s="375"/>
      <c r="I36" s="388"/>
      <c r="J36" s="377"/>
      <c r="K36" s="375"/>
      <c r="L36" s="375"/>
      <c r="M36" s="375"/>
      <c r="N36" s="375"/>
      <c r="O36" s="388"/>
      <c r="P36" s="460">
        <f t="shared" si="9"/>
        <v>0</v>
      </c>
    </row>
    <row r="37" spans="1:16" ht="12.75">
      <c r="A37" s="345"/>
      <c r="B37" s="29" t="s">
        <v>46</v>
      </c>
      <c r="C37" s="729"/>
      <c r="D37" s="375"/>
      <c r="E37" s="375"/>
      <c r="F37" s="375"/>
      <c r="G37" s="375"/>
      <c r="H37" s="375"/>
      <c r="I37" s="388"/>
      <c r="J37" s="377"/>
      <c r="K37" s="375"/>
      <c r="L37" s="375"/>
      <c r="M37" s="375"/>
      <c r="N37" s="375"/>
      <c r="O37" s="388"/>
      <c r="P37" s="460">
        <f t="shared" si="9"/>
        <v>0</v>
      </c>
    </row>
    <row r="38" spans="1:16" ht="12.75">
      <c r="A38" s="345"/>
      <c r="B38" s="29" t="s">
        <v>86</v>
      </c>
      <c r="C38" s="729"/>
      <c r="D38" s="375"/>
      <c r="E38" s="375"/>
      <c r="F38" s="375"/>
      <c r="G38" s="375"/>
      <c r="H38" s="375"/>
      <c r="I38" s="388"/>
      <c r="J38" s="377"/>
      <c r="K38" s="375"/>
      <c r="L38" s="375"/>
      <c r="M38" s="375"/>
      <c r="N38" s="375"/>
      <c r="O38" s="388"/>
      <c r="P38" s="460">
        <f t="shared" si="9"/>
        <v>0</v>
      </c>
    </row>
    <row r="39" spans="1:16" ht="12.75">
      <c r="A39" s="345"/>
      <c r="B39" s="29" t="s">
        <v>172</v>
      </c>
      <c r="C39" s="729"/>
      <c r="D39" s="375"/>
      <c r="E39" s="375"/>
      <c r="F39" s="375"/>
      <c r="G39" s="375"/>
      <c r="H39" s="375"/>
      <c r="I39" s="388"/>
      <c r="J39" s="377"/>
      <c r="K39" s="375"/>
      <c r="L39" s="375"/>
      <c r="M39" s="375"/>
      <c r="N39" s="375"/>
      <c r="O39" s="388"/>
      <c r="P39" s="460">
        <f t="shared" si="9"/>
        <v>0</v>
      </c>
    </row>
    <row r="40" spans="1:16" ht="12.75">
      <c r="A40" s="345"/>
      <c r="B40" s="29" t="s">
        <v>50</v>
      </c>
      <c r="C40" s="45" t="s">
        <v>35</v>
      </c>
      <c r="D40" s="466">
        <f>+D41+D42</f>
        <v>0</v>
      </c>
      <c r="E40" s="466">
        <f aca="true" t="shared" si="12" ref="E40:O40">+E41+E42</f>
        <v>0</v>
      </c>
      <c r="F40" s="466">
        <f t="shared" si="12"/>
        <v>0</v>
      </c>
      <c r="G40" s="466">
        <f t="shared" si="12"/>
        <v>0</v>
      </c>
      <c r="H40" s="466">
        <f t="shared" si="12"/>
        <v>0</v>
      </c>
      <c r="I40" s="718">
        <f t="shared" si="12"/>
        <v>0</v>
      </c>
      <c r="J40" s="466">
        <f t="shared" si="12"/>
        <v>0</v>
      </c>
      <c r="K40" s="466">
        <f t="shared" si="12"/>
        <v>0</v>
      </c>
      <c r="L40" s="466">
        <f t="shared" si="12"/>
        <v>0</v>
      </c>
      <c r="M40" s="466">
        <f t="shared" si="12"/>
        <v>0</v>
      </c>
      <c r="N40" s="466">
        <f t="shared" si="12"/>
        <v>0</v>
      </c>
      <c r="O40" s="362">
        <f t="shared" si="12"/>
        <v>0</v>
      </c>
      <c r="P40" s="556">
        <f>SUM(D40:O40)</f>
        <v>0</v>
      </c>
    </row>
    <row r="41" spans="1:16" ht="12.75">
      <c r="A41" s="345"/>
      <c r="B41" s="37" t="s">
        <v>341</v>
      </c>
      <c r="C41" s="730"/>
      <c r="D41" s="375"/>
      <c r="E41" s="375"/>
      <c r="F41" s="375"/>
      <c r="G41" s="375"/>
      <c r="H41" s="375"/>
      <c r="I41" s="388"/>
      <c r="J41" s="377"/>
      <c r="K41" s="375"/>
      <c r="L41" s="375"/>
      <c r="M41" s="375"/>
      <c r="N41" s="375"/>
      <c r="O41" s="388"/>
      <c r="P41" s="460">
        <f>SUM(D41:O41)</f>
        <v>0</v>
      </c>
    </row>
    <row r="42" spans="1:16" ht="12.75" customHeight="1">
      <c r="A42" s="345"/>
      <c r="B42" s="29" t="s">
        <v>342</v>
      </c>
      <c r="C42" s="730"/>
      <c r="D42" s="375"/>
      <c r="E42" s="375"/>
      <c r="F42" s="375"/>
      <c r="G42" s="375"/>
      <c r="H42" s="375"/>
      <c r="I42" s="388"/>
      <c r="J42" s="377"/>
      <c r="K42" s="375"/>
      <c r="L42" s="375"/>
      <c r="M42" s="375"/>
      <c r="N42" s="375"/>
      <c r="O42" s="388"/>
      <c r="P42" s="460">
        <f>SUM(D42:O42)</f>
        <v>0</v>
      </c>
    </row>
    <row r="43" spans="1:16" s="3" customFormat="1" ht="12.75" customHeight="1">
      <c r="A43" s="27"/>
      <c r="B43" s="736" t="s">
        <v>51</v>
      </c>
      <c r="C43" s="732"/>
      <c r="D43" s="724"/>
      <c r="E43" s="724"/>
      <c r="F43" s="724"/>
      <c r="G43" s="724"/>
      <c r="H43" s="724"/>
      <c r="I43" s="726"/>
      <c r="J43" s="725"/>
      <c r="K43" s="724"/>
      <c r="L43" s="724"/>
      <c r="M43" s="724"/>
      <c r="N43" s="469"/>
      <c r="O43" s="389"/>
      <c r="P43" s="737">
        <f>SUM(D43:O43)</f>
        <v>0</v>
      </c>
    </row>
    <row r="44" spans="1:16" ht="12.75">
      <c r="A44" s="345"/>
      <c r="B44" s="49" t="s">
        <v>151</v>
      </c>
      <c r="C44" s="467" t="s">
        <v>304</v>
      </c>
      <c r="D44" s="468">
        <f aca="true" t="shared" si="13" ref="D44:L44">+D45+D46+D47</f>
        <v>0</v>
      </c>
      <c r="E44" s="468">
        <f t="shared" si="13"/>
        <v>0</v>
      </c>
      <c r="F44" s="468">
        <f t="shared" si="13"/>
        <v>0</v>
      </c>
      <c r="G44" s="468">
        <f t="shared" si="13"/>
        <v>0</v>
      </c>
      <c r="H44" s="468">
        <f t="shared" si="13"/>
        <v>0</v>
      </c>
      <c r="I44" s="719">
        <f t="shared" si="13"/>
        <v>0</v>
      </c>
      <c r="J44" s="468">
        <f t="shared" si="13"/>
        <v>0</v>
      </c>
      <c r="K44" s="468">
        <f t="shared" si="13"/>
        <v>0</v>
      </c>
      <c r="L44" s="468">
        <f t="shared" si="13"/>
        <v>0</v>
      </c>
      <c r="M44" s="468">
        <f>+M45+M46+M47</f>
        <v>0</v>
      </c>
      <c r="N44" s="470">
        <f>+N45+N46+N47</f>
        <v>0</v>
      </c>
      <c r="O44" s="578">
        <f>+O45+O46+O47</f>
        <v>0</v>
      </c>
      <c r="P44" s="631">
        <f>SUM(E44:O44)</f>
        <v>0</v>
      </c>
    </row>
    <row r="45" spans="1:16" ht="12.75">
      <c r="A45" s="345"/>
      <c r="B45" s="37" t="s">
        <v>96</v>
      </c>
      <c r="C45" s="732"/>
      <c r="D45" s="375"/>
      <c r="E45" s="375"/>
      <c r="F45" s="375"/>
      <c r="G45" s="375"/>
      <c r="H45" s="375"/>
      <c r="I45" s="388"/>
      <c r="J45" s="377"/>
      <c r="K45" s="375"/>
      <c r="L45" s="375"/>
      <c r="M45" s="375"/>
      <c r="N45" s="375"/>
      <c r="O45" s="388"/>
      <c r="P45" s="460">
        <f>SUM(D45:O45)</f>
        <v>0</v>
      </c>
    </row>
    <row r="46" spans="1:16" ht="12.75">
      <c r="A46" s="345"/>
      <c r="B46" s="29" t="s">
        <v>141</v>
      </c>
      <c r="C46" s="732"/>
      <c r="D46" s="375"/>
      <c r="E46" s="375"/>
      <c r="F46" s="375"/>
      <c r="G46" s="375"/>
      <c r="H46" s="375"/>
      <c r="I46" s="388"/>
      <c r="J46" s="377"/>
      <c r="K46" s="375"/>
      <c r="L46" s="375"/>
      <c r="M46" s="375"/>
      <c r="N46" s="375"/>
      <c r="O46" s="388"/>
      <c r="P46" s="556">
        <f>SUM(D46:O46)</f>
        <v>0</v>
      </c>
    </row>
    <row r="47" spans="2:16" ht="12.75">
      <c r="B47" s="459" t="s">
        <v>250</v>
      </c>
      <c r="C47" s="551"/>
      <c r="D47" s="469"/>
      <c r="E47" s="469"/>
      <c r="F47" s="469"/>
      <c r="G47" s="469"/>
      <c r="H47" s="469"/>
      <c r="I47" s="389"/>
      <c r="J47" s="717"/>
      <c r="K47" s="469"/>
      <c r="L47" s="469"/>
      <c r="M47" s="469"/>
      <c r="N47" s="469"/>
      <c r="O47" s="389"/>
      <c r="P47" s="632">
        <f>SUM(D47:O47)</f>
        <v>0</v>
      </c>
    </row>
    <row r="48" spans="1:16" ht="12.75">
      <c r="A48" s="345"/>
      <c r="B48" s="49" t="s">
        <v>97</v>
      </c>
      <c r="C48" s="467" t="s">
        <v>305</v>
      </c>
      <c r="D48" s="468">
        <f>+D49+D50</f>
        <v>0</v>
      </c>
      <c r="E48" s="468">
        <f aca="true" t="shared" si="14" ref="E48:O48">+E49+E50</f>
        <v>0</v>
      </c>
      <c r="F48" s="468">
        <f t="shared" si="14"/>
        <v>0</v>
      </c>
      <c r="G48" s="468">
        <f t="shared" si="14"/>
        <v>0</v>
      </c>
      <c r="H48" s="468">
        <f t="shared" si="14"/>
        <v>0</v>
      </c>
      <c r="I48" s="719">
        <f t="shared" si="14"/>
        <v>0</v>
      </c>
      <c r="J48" s="468">
        <f t="shared" si="14"/>
        <v>0</v>
      </c>
      <c r="K48" s="468">
        <f t="shared" si="14"/>
        <v>0</v>
      </c>
      <c r="L48" s="468">
        <f t="shared" si="14"/>
        <v>0</v>
      </c>
      <c r="M48" s="468">
        <f t="shared" si="14"/>
        <v>0</v>
      </c>
      <c r="N48" s="468">
        <f t="shared" si="14"/>
        <v>0</v>
      </c>
      <c r="O48" s="468">
        <f t="shared" si="14"/>
        <v>0</v>
      </c>
      <c r="P48" s="631">
        <f>SUM(E48:O48)</f>
        <v>0</v>
      </c>
    </row>
    <row r="49" spans="1:16" ht="12.75">
      <c r="A49" s="345"/>
      <c r="B49" s="37" t="s">
        <v>98</v>
      </c>
      <c r="C49" s="731"/>
      <c r="D49" s="375"/>
      <c r="E49" s="375"/>
      <c r="F49" s="375"/>
      <c r="G49" s="375"/>
      <c r="H49" s="375"/>
      <c r="I49" s="388"/>
      <c r="J49" s="377"/>
      <c r="K49" s="375"/>
      <c r="L49" s="375"/>
      <c r="M49" s="375"/>
      <c r="N49" s="375"/>
      <c r="O49" s="388"/>
      <c r="P49" s="460">
        <f>SUM(D49:O49)</f>
        <v>0</v>
      </c>
    </row>
    <row r="50" spans="1:16" ht="12.75">
      <c r="A50" s="345"/>
      <c r="B50" s="459" t="s">
        <v>99</v>
      </c>
      <c r="C50" s="551"/>
      <c r="D50" s="469"/>
      <c r="E50" s="469"/>
      <c r="F50" s="469"/>
      <c r="G50" s="469"/>
      <c r="H50" s="469"/>
      <c r="I50" s="389"/>
      <c r="J50" s="717"/>
      <c r="K50" s="469"/>
      <c r="L50" s="469"/>
      <c r="M50" s="469"/>
      <c r="N50" s="469"/>
      <c r="O50" s="389"/>
      <c r="P50" s="632">
        <f>SUM(D50:O50)</f>
        <v>0</v>
      </c>
    </row>
    <row r="52" spans="14:16" ht="12.75">
      <c r="N52" s="7"/>
      <c r="O52" s="7"/>
      <c r="P52" s="7"/>
    </row>
    <row r="53" spans="14:16" ht="12.75">
      <c r="N53" s="7"/>
      <c r="O53" s="7"/>
      <c r="P53" s="7"/>
    </row>
    <row r="54" spans="14:16" ht="12.75">
      <c r="N54" s="7"/>
      <c r="O54" s="7"/>
      <c r="P54" s="7"/>
    </row>
    <row r="55" spans="14:16" ht="12.75">
      <c r="N55" s="7"/>
      <c r="O55" s="7"/>
      <c r="P55" s="7"/>
    </row>
    <row r="56" spans="14:16" ht="12.75">
      <c r="N56" s="7"/>
      <c r="O56" s="7"/>
      <c r="P56" s="7"/>
    </row>
    <row r="57" spans="14:16" ht="12.75">
      <c r="N57" s="7"/>
      <c r="O57" s="7"/>
      <c r="P57" s="7"/>
    </row>
    <row r="58" spans="14:16" ht="12.75">
      <c r="N58" s="7"/>
      <c r="O58" s="7"/>
      <c r="P58" s="7"/>
    </row>
    <row r="59" spans="14:16" ht="12.75">
      <c r="N59" s="7"/>
      <c r="O59" s="7"/>
      <c r="P59" s="7"/>
    </row>
    <row r="60" spans="14:16" ht="12.75">
      <c r="N60" s="7"/>
      <c r="O60" s="7"/>
      <c r="P60" s="7"/>
    </row>
    <row r="61" spans="14:16" ht="12.75">
      <c r="N61" s="7"/>
      <c r="O61" s="7"/>
      <c r="P61" s="7"/>
    </row>
    <row r="62" spans="14:16" ht="12.75">
      <c r="N62" s="7"/>
      <c r="O62" s="7"/>
      <c r="P62" s="7"/>
    </row>
    <row r="63" spans="14:16" ht="12.75">
      <c r="N63" s="7"/>
      <c r="O63" s="7"/>
      <c r="P63" s="7"/>
    </row>
    <row r="64" spans="14:16" ht="12.75">
      <c r="N64" s="7"/>
      <c r="O64" s="7"/>
      <c r="P64" s="7"/>
    </row>
    <row r="65" spans="14:16" ht="12.75">
      <c r="N65" s="7"/>
      <c r="O65" s="7"/>
      <c r="P65" s="7"/>
    </row>
    <row r="66" spans="14:16" ht="12.75">
      <c r="N66" s="7"/>
      <c r="O66" s="7"/>
      <c r="P66" s="7"/>
    </row>
    <row r="67" spans="14:16" ht="12.75">
      <c r="N67" s="7"/>
      <c r="O67" s="7"/>
      <c r="P67" s="7"/>
    </row>
    <row r="68" spans="14:16" ht="12.75">
      <c r="N68" s="7"/>
      <c r="O68" s="7"/>
      <c r="P68" s="7"/>
    </row>
    <row r="69" spans="14:16" ht="12.75">
      <c r="N69" s="7"/>
      <c r="O69" s="7"/>
      <c r="P69" s="7"/>
    </row>
    <row r="70" spans="14:16" ht="12.75">
      <c r="N70" s="7"/>
      <c r="O70" s="7"/>
      <c r="P70" s="7"/>
    </row>
    <row r="71" spans="14:16" ht="12.75">
      <c r="N71" s="7"/>
      <c r="O71" s="7"/>
      <c r="P71" s="7"/>
    </row>
    <row r="72" spans="14:16" ht="12.75">
      <c r="N72" s="7"/>
      <c r="O72" s="7"/>
      <c r="P72" s="7"/>
    </row>
    <row r="73" spans="14:16" ht="12.75">
      <c r="N73" s="7"/>
      <c r="O73" s="7"/>
      <c r="P73" s="7"/>
    </row>
    <row r="74" spans="14:16" ht="12.75">
      <c r="N74" s="7"/>
      <c r="O74" s="7"/>
      <c r="P74" s="7"/>
    </row>
    <row r="75" spans="14:16" ht="12.75">
      <c r="N75" s="7"/>
      <c r="O75" s="7"/>
      <c r="P75" s="7"/>
    </row>
    <row r="76" spans="14:16" ht="12.75">
      <c r="N76" s="7"/>
      <c r="O76" s="7"/>
      <c r="P76" s="7"/>
    </row>
    <row r="77" spans="14:16" ht="12.75">
      <c r="N77" s="7"/>
      <c r="O77" s="7"/>
      <c r="P77" s="7"/>
    </row>
  </sheetData>
  <sheetProtection/>
  <printOptions/>
  <pageMargins left="0.27" right="0.35" top="0.16" bottom="0.25" header="0.29" footer="0.17"/>
  <pageSetup horizontalDpi="600" verticalDpi="600" orientation="landscape" paperSize="9" scale="65" r:id="rId1"/>
  <headerFooter alignWithMargins="0">
    <oddFooter>&amp;C&amp;"Arial Narrow,Regular"&amp;10Стр. &amp;P/&amp;N</oddFooter>
  </headerFooter>
  <ignoredErrors>
    <ignoredError sqref="M22:O22 D44:L44 D22 F25 D12:O12 D17" unlockedFormula="1"/>
    <ignoredError sqref="E22:L22 D25:E25 M44:O44 G25:L25 D48:O48 M25:O25 E17:O17" formula="1" unlockedFormula="1"/>
    <ignoredError sqref="P44 P48 P30" formula="1"/>
    <ignoredError sqref="B22:B29 B17 B10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2">
      <selection activeCell="F11" sqref="F11"/>
    </sheetView>
  </sheetViews>
  <sheetFormatPr defaultColWidth="9.140625" defaultRowHeight="15"/>
  <cols>
    <col min="1" max="1" width="3.7109375" style="162" customWidth="1"/>
    <col min="2" max="2" width="6.28125" style="162" customWidth="1"/>
    <col min="3" max="3" width="3.28125" style="162" customWidth="1"/>
    <col min="4" max="4" width="87.140625" style="162" customWidth="1"/>
    <col min="5" max="5" width="11.28125" style="162" customWidth="1"/>
    <col min="6" max="6" width="12.7109375" style="162" customWidth="1"/>
    <col min="7" max="7" width="7.7109375" style="162" customWidth="1"/>
    <col min="8" max="8" width="4.140625" style="162" customWidth="1"/>
    <col min="9" max="16384" width="9.140625" style="162" customWidth="1"/>
  </cols>
  <sheetData>
    <row r="1" spans="1:7" ht="15" customHeight="1">
      <c r="A1" s="163" t="s">
        <v>25</v>
      </c>
      <c r="C1" s="164"/>
      <c r="D1" s="165"/>
      <c r="E1" s="165"/>
      <c r="F1" s="165"/>
      <c r="G1" s="166"/>
    </row>
    <row r="2" spans="1:7" ht="15" customHeight="1">
      <c r="A2" s="163"/>
      <c r="C2" s="164"/>
      <c r="D2" s="165"/>
      <c r="E2" s="165"/>
      <c r="F2" s="165"/>
      <c r="G2" s="166"/>
    </row>
    <row r="3" spans="2:7" ht="15" customHeight="1">
      <c r="B3" s="138" t="str">
        <f>+CONCATENATE('Naslovna strana'!B11," ",'Naslovna strana'!E11)</f>
        <v>Назив енергетског субјекта: </v>
      </c>
      <c r="C3" s="167"/>
      <c r="D3" s="168"/>
      <c r="E3" s="168"/>
      <c r="F3" s="168"/>
      <c r="G3" s="169"/>
    </row>
    <row r="4" spans="2:7" ht="15" customHeight="1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70"/>
      <c r="D4" s="171"/>
      <c r="E4" s="171"/>
      <c r="F4" s="171"/>
      <c r="G4" s="169"/>
    </row>
    <row r="5" spans="2:7" ht="15" customHeight="1">
      <c r="B5" s="138" t="str">
        <f>+CONCATENATE('Naslovna strana'!B25," ",'Naslovna strana'!E25)</f>
        <v>Датум обраде: </v>
      </c>
      <c r="C5" s="170"/>
      <c r="D5" s="171"/>
      <c r="E5" s="171"/>
      <c r="F5" s="171"/>
      <c r="G5" s="169"/>
    </row>
    <row r="6" spans="2:7" ht="15" customHeight="1">
      <c r="B6" s="172"/>
      <c r="C6" s="170"/>
      <c r="D6" s="173"/>
      <c r="E6" s="173"/>
      <c r="F6" s="171"/>
      <c r="G6" s="170"/>
    </row>
    <row r="7" spans="2:7" ht="16.5">
      <c r="B7" s="165"/>
      <c r="C7" s="165"/>
      <c r="D7" s="137" t="str">
        <f>+CONCATENATE("Табела ГТ-16-3.1 Степен искоришћености капацитета транспортног система (СИТСт) за "," ",'Naslovna strana'!E15,". годину")</f>
        <v>Табела ГТ-16-3.1 Степен искоришћености капацитета транспортног система (СИТСт) за  . годину</v>
      </c>
      <c r="E7" s="165"/>
      <c r="F7" s="165"/>
      <c r="G7" s="165"/>
    </row>
    <row r="8" spans="1:12" ht="15">
      <c r="A8" s="178"/>
      <c r="B8" s="863" t="s">
        <v>110</v>
      </c>
      <c r="C8" s="851" t="s">
        <v>111</v>
      </c>
      <c r="D8" s="852"/>
      <c r="E8" s="850" t="s">
        <v>112</v>
      </c>
      <c r="F8" s="850" t="s">
        <v>113</v>
      </c>
      <c r="G8" s="848" t="s">
        <v>744</v>
      </c>
      <c r="J8" s="846"/>
      <c r="K8" s="845"/>
      <c r="L8" s="480"/>
    </row>
    <row r="9" spans="1:12" ht="15">
      <c r="A9" s="178"/>
      <c r="B9" s="864"/>
      <c r="C9" s="853"/>
      <c r="D9" s="854"/>
      <c r="E9" s="849"/>
      <c r="F9" s="849"/>
      <c r="G9" s="849"/>
      <c r="J9" s="846"/>
      <c r="K9" s="846"/>
      <c r="L9" s="480"/>
    </row>
    <row r="10" spans="1:12" ht="19.5" customHeight="1">
      <c r="A10" s="178"/>
      <c r="B10" s="801" t="s">
        <v>114</v>
      </c>
      <c r="C10" s="861" t="s">
        <v>202</v>
      </c>
      <c r="D10" s="862"/>
      <c r="E10" s="802" t="s">
        <v>332</v>
      </c>
      <c r="F10" s="803">
        <f>+F11/24</f>
        <v>0</v>
      </c>
      <c r="G10" s="858" t="str">
        <f>IF(F12&gt;0,100*F10/(10.26*F12)," ")</f>
        <v> </v>
      </c>
      <c r="J10" s="478"/>
      <c r="K10" s="847"/>
      <c r="L10" s="480"/>
    </row>
    <row r="11" spans="1:12" ht="19.5" customHeight="1">
      <c r="A11" s="178"/>
      <c r="B11" s="804" t="s">
        <v>115</v>
      </c>
      <c r="C11" s="867" t="s">
        <v>216</v>
      </c>
      <c r="D11" s="868"/>
      <c r="E11" s="805" t="s">
        <v>289</v>
      </c>
      <c r="F11" s="806"/>
      <c r="G11" s="859"/>
      <c r="J11" s="479"/>
      <c r="K11" s="847"/>
      <c r="L11" s="480"/>
    </row>
    <row r="12" spans="1:12" ht="19.5" customHeight="1">
      <c r="A12" s="178"/>
      <c r="B12" s="807" t="s">
        <v>116</v>
      </c>
      <c r="C12" s="865" t="s">
        <v>201</v>
      </c>
      <c r="D12" s="866"/>
      <c r="E12" s="808" t="s">
        <v>745</v>
      </c>
      <c r="F12" s="809">
        <f>+F35/24</f>
        <v>0</v>
      </c>
      <c r="G12" s="860"/>
      <c r="J12" s="479"/>
      <c r="K12" s="847"/>
      <c r="L12" s="480"/>
    </row>
    <row r="14" ht="15">
      <c r="B14" s="175" t="s">
        <v>117</v>
      </c>
    </row>
    <row r="15" spans="2:4" ht="15">
      <c r="B15" s="176" t="s">
        <v>121</v>
      </c>
      <c r="C15" s="177" t="s">
        <v>119</v>
      </c>
      <c r="D15" s="174" t="s">
        <v>215</v>
      </c>
    </row>
    <row r="16" spans="2:6" ht="15">
      <c r="B16" s="176" t="s">
        <v>118</v>
      </c>
      <c r="C16" s="177" t="s">
        <v>119</v>
      </c>
      <c r="D16" s="879" t="s">
        <v>333</v>
      </c>
      <c r="E16" s="879"/>
      <c r="F16" s="879"/>
    </row>
    <row r="17" spans="2:4" ht="15">
      <c r="B17" s="176" t="s">
        <v>200</v>
      </c>
      <c r="C17" s="177" t="s">
        <v>119</v>
      </c>
      <c r="D17" s="174" t="s">
        <v>334</v>
      </c>
    </row>
    <row r="18" spans="2:6" ht="15">
      <c r="B18" s="174" t="s">
        <v>120</v>
      </c>
      <c r="C18" s="177" t="s">
        <v>119</v>
      </c>
      <c r="D18" s="879" t="s">
        <v>335</v>
      </c>
      <c r="E18" s="879"/>
      <c r="F18" s="879"/>
    </row>
    <row r="20" s="784" customFormat="1" ht="16.5">
      <c r="D20" s="810" t="str">
        <f>+CONCATENATE("Табела ГТ-16-3.2 Пројектовани капацитет транспортног система по улазним тачкама за "," ",'Naslovna strana'!E15,". годину")</f>
        <v>Табела ГТ-16-3.2 Пројектовани капацитет транспортног система по улазним тачкама за  . годину</v>
      </c>
    </row>
    <row r="21" spans="2:8" ht="15">
      <c r="B21" s="869" t="s">
        <v>110</v>
      </c>
      <c r="C21" s="871" t="s">
        <v>236</v>
      </c>
      <c r="D21" s="872"/>
      <c r="E21" s="875" t="s">
        <v>112</v>
      </c>
      <c r="F21" s="875" t="s">
        <v>237</v>
      </c>
      <c r="G21" s="8"/>
      <c r="H21" s="8"/>
    </row>
    <row r="22" spans="2:9" ht="15">
      <c r="B22" s="870"/>
      <c r="C22" s="873"/>
      <c r="D22" s="874"/>
      <c r="E22" s="876"/>
      <c r="F22" s="880"/>
      <c r="G22" s="366"/>
      <c r="I22" s="262"/>
    </row>
    <row r="23" spans="1:9" ht="15" customHeight="1">
      <c r="A23" s="178"/>
      <c r="B23" s="363" t="s">
        <v>114</v>
      </c>
      <c r="C23" s="877"/>
      <c r="D23" s="878"/>
      <c r="E23" s="323" t="s">
        <v>743</v>
      </c>
      <c r="F23" s="477"/>
      <c r="G23" s="430"/>
      <c r="H23" s="262"/>
      <c r="I23" s="773"/>
    </row>
    <row r="24" spans="1:9" ht="15" customHeight="1">
      <c r="A24" s="178"/>
      <c r="B24" s="365" t="s">
        <v>115</v>
      </c>
      <c r="C24" s="855"/>
      <c r="D24" s="856"/>
      <c r="E24" s="364" t="s">
        <v>743</v>
      </c>
      <c r="F24" s="477"/>
      <c r="G24" s="430"/>
      <c r="H24" s="262"/>
      <c r="I24" s="773"/>
    </row>
    <row r="25" spans="1:9" ht="15" customHeight="1">
      <c r="A25" s="178"/>
      <c r="B25" s="365" t="s">
        <v>116</v>
      </c>
      <c r="C25" s="855"/>
      <c r="D25" s="856"/>
      <c r="E25" s="364" t="s">
        <v>743</v>
      </c>
      <c r="F25" s="477"/>
      <c r="G25" s="430"/>
      <c r="H25" s="262"/>
      <c r="I25" s="773"/>
    </row>
    <row r="26" spans="1:9" ht="15" customHeight="1">
      <c r="A26" s="178"/>
      <c r="B26" s="213" t="s">
        <v>156</v>
      </c>
      <c r="C26" s="855"/>
      <c r="D26" s="856"/>
      <c r="E26" s="364" t="s">
        <v>743</v>
      </c>
      <c r="F26" s="477"/>
      <c r="G26" s="430"/>
      <c r="H26" s="262"/>
      <c r="I26" s="773"/>
    </row>
    <row r="27" spans="1:9" ht="15" customHeight="1">
      <c r="A27" s="178"/>
      <c r="B27" s="179" t="s">
        <v>157</v>
      </c>
      <c r="C27" s="855"/>
      <c r="D27" s="856"/>
      <c r="E27" s="364" t="s">
        <v>743</v>
      </c>
      <c r="F27" s="477"/>
      <c r="G27" s="430"/>
      <c r="H27" s="262"/>
      <c r="I27" s="773"/>
    </row>
    <row r="28" spans="1:9" ht="15" customHeight="1">
      <c r="A28" s="178"/>
      <c r="B28" s="365" t="s">
        <v>158</v>
      </c>
      <c r="C28" s="855"/>
      <c r="D28" s="856"/>
      <c r="E28" s="364" t="s">
        <v>743</v>
      </c>
      <c r="F28" s="477"/>
      <c r="G28" s="430"/>
      <c r="H28" s="262"/>
      <c r="I28" s="773"/>
    </row>
    <row r="29" spans="1:9" ht="15" customHeight="1">
      <c r="A29" s="178"/>
      <c r="B29" s="179" t="s">
        <v>159</v>
      </c>
      <c r="C29" s="855"/>
      <c r="D29" s="856"/>
      <c r="E29" s="364" t="s">
        <v>743</v>
      </c>
      <c r="F29" s="477"/>
      <c r="G29" s="430"/>
      <c r="H29" s="262"/>
      <c r="I29" s="773"/>
    </row>
    <row r="30" spans="1:9" ht="15" customHeight="1">
      <c r="A30" s="178"/>
      <c r="B30" s="179" t="s">
        <v>160</v>
      </c>
      <c r="C30" s="855"/>
      <c r="D30" s="856"/>
      <c r="E30" s="364" t="s">
        <v>743</v>
      </c>
      <c r="F30" s="477"/>
      <c r="G30" s="430"/>
      <c r="H30" s="262"/>
      <c r="I30" s="773"/>
    </row>
    <row r="31" spans="1:9" ht="15" customHeight="1">
      <c r="A31" s="178"/>
      <c r="B31" s="179" t="s">
        <v>161</v>
      </c>
      <c r="C31" s="855"/>
      <c r="D31" s="856"/>
      <c r="E31" s="364" t="s">
        <v>743</v>
      </c>
      <c r="F31" s="477"/>
      <c r="G31" s="430"/>
      <c r="H31" s="262"/>
      <c r="I31" s="773"/>
    </row>
    <row r="32" spans="1:10" ht="15" customHeight="1">
      <c r="A32" s="178"/>
      <c r="B32" s="179" t="s">
        <v>233</v>
      </c>
      <c r="C32" s="855"/>
      <c r="D32" s="856"/>
      <c r="E32" s="364" t="s">
        <v>743</v>
      </c>
      <c r="F32" s="477"/>
      <c r="G32" s="430"/>
      <c r="I32" s="773"/>
      <c r="J32" s="262"/>
    </row>
    <row r="33" spans="1:9" ht="15" customHeight="1">
      <c r="A33" s="178"/>
      <c r="B33" s="431" t="s">
        <v>234</v>
      </c>
      <c r="C33" s="855"/>
      <c r="D33" s="857"/>
      <c r="E33" s="364" t="s">
        <v>743</v>
      </c>
      <c r="F33" s="477"/>
      <c r="G33" s="430"/>
      <c r="I33" s="773"/>
    </row>
    <row r="34" spans="1:9" ht="15" customHeight="1">
      <c r="A34" s="178"/>
      <c r="B34" s="431" t="s">
        <v>235</v>
      </c>
      <c r="C34" s="855"/>
      <c r="D34" s="857"/>
      <c r="E34" s="364" t="s">
        <v>743</v>
      </c>
      <c r="F34" s="477"/>
      <c r="G34" s="430"/>
      <c r="I34" s="773"/>
    </row>
    <row r="35" spans="1:10" ht="16.5">
      <c r="A35" s="178"/>
      <c r="B35" s="367"/>
      <c r="C35" s="368"/>
      <c r="D35" s="475" t="s">
        <v>238</v>
      </c>
      <c r="E35" s="188" t="s">
        <v>743</v>
      </c>
      <c r="F35" s="476">
        <f>+SUM(F23:F34)</f>
        <v>0</v>
      </c>
      <c r="G35" s="430"/>
      <c r="I35" s="800"/>
      <c r="J35" s="262"/>
    </row>
    <row r="36" spans="6:9" ht="15">
      <c r="F36" s="773"/>
      <c r="G36" s="432"/>
      <c r="I36" s="480"/>
    </row>
    <row r="37" ht="15">
      <c r="F37" s="774"/>
    </row>
    <row r="38" ht="15">
      <c r="F38" s="773"/>
    </row>
    <row r="39" ht="15">
      <c r="F39" s="774"/>
    </row>
  </sheetData>
  <sheetProtection/>
  <mergeCells count="30">
    <mergeCell ref="C23:D23"/>
    <mergeCell ref="D16:F16"/>
    <mergeCell ref="C24:D24"/>
    <mergeCell ref="C25:D25"/>
    <mergeCell ref="C27:D27"/>
    <mergeCell ref="D18:F18"/>
    <mergeCell ref="F21:F22"/>
    <mergeCell ref="B8:B9"/>
    <mergeCell ref="C12:D12"/>
    <mergeCell ref="C11:D11"/>
    <mergeCell ref="B21:B22"/>
    <mergeCell ref="C21:D22"/>
    <mergeCell ref="E21:E22"/>
    <mergeCell ref="C31:D31"/>
    <mergeCell ref="C34:D34"/>
    <mergeCell ref="C33:D33"/>
    <mergeCell ref="G10:G12"/>
    <mergeCell ref="C10:D10"/>
    <mergeCell ref="C29:D29"/>
    <mergeCell ref="C30:D30"/>
    <mergeCell ref="C32:D32"/>
    <mergeCell ref="C28:D28"/>
    <mergeCell ref="C26:D26"/>
    <mergeCell ref="K8:K9"/>
    <mergeCell ref="K10:K12"/>
    <mergeCell ref="G8:G9"/>
    <mergeCell ref="F8:F9"/>
    <mergeCell ref="E8:E9"/>
    <mergeCell ref="C8:D9"/>
    <mergeCell ref="J8:J9"/>
  </mergeCells>
  <printOptions/>
  <pageMargins left="0.2" right="0.2" top="0.25" bottom="0.25" header="0.3" footer="0.3"/>
  <pageSetup horizontalDpi="600" verticalDpi="600" orientation="landscape" paperSize="9" r:id="rId1"/>
  <headerFooter>
    <oddFooter>&amp;C&amp;"Arial Narrow,Regular"&amp;10Стр.&amp;P/&amp;N</oddFooter>
  </headerFooter>
  <ignoredErrors>
    <ignoredError sqref="B10:B12 B23:B25 B26:B34" numberStoredAsText="1"/>
    <ignoredError sqref="F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75" zoomScalePageLayoutView="0" workbookViewId="0" topLeftCell="A1">
      <selection activeCell="D12" sqref="D12"/>
    </sheetView>
  </sheetViews>
  <sheetFormatPr defaultColWidth="9.140625" defaultRowHeight="15"/>
  <cols>
    <col min="1" max="1" width="3.7109375" style="54" customWidth="1"/>
    <col min="2" max="2" width="6.7109375" style="54" customWidth="1"/>
    <col min="3" max="3" width="10.28125" style="54" customWidth="1"/>
    <col min="4" max="4" width="12.28125" style="54" customWidth="1"/>
    <col min="5" max="5" width="9.7109375" style="54" customWidth="1"/>
    <col min="6" max="6" width="10.8515625" style="82" customWidth="1"/>
    <col min="7" max="7" width="9.57421875" style="54" customWidth="1"/>
    <col min="8" max="8" width="11.7109375" style="54" customWidth="1"/>
    <col min="9" max="9" width="9.7109375" style="54" customWidth="1"/>
    <col min="10" max="10" width="12.57421875" style="54" customWidth="1"/>
    <col min="11" max="11" width="8.8515625" style="54" customWidth="1"/>
    <col min="12" max="12" width="12.57421875" style="54" customWidth="1"/>
    <col min="13" max="13" width="9.140625" style="54" customWidth="1"/>
    <col min="14" max="14" width="11.28125" style="54" customWidth="1"/>
    <col min="15" max="15" width="11.57421875" style="54" customWidth="1"/>
    <col min="16" max="16" width="10.7109375" style="54" customWidth="1"/>
    <col min="17" max="17" width="2.7109375" style="54" customWidth="1"/>
    <col min="18" max="16384" width="9.140625" style="54" customWidth="1"/>
  </cols>
  <sheetData>
    <row r="1" spans="1:16" s="5" customFormat="1" ht="15" customHeight="1">
      <c r="A1" s="190" t="s">
        <v>25</v>
      </c>
      <c r="B1" s="6"/>
      <c r="C1" s="6"/>
      <c r="D1" s="3"/>
      <c r="E1" s="3"/>
      <c r="F1" s="57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5" customHeight="1">
      <c r="B2" s="6"/>
      <c r="C2" s="6"/>
      <c r="D2" s="3"/>
      <c r="E2" s="3"/>
      <c r="F2" s="57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5" customFormat="1" ht="15" customHeight="1">
      <c r="B3" s="138" t="str">
        <f>+CONCATENATE('Naslovna strana'!B11," ",'Naslovna strana'!E11)</f>
        <v>Назив енергетског субјекта: </v>
      </c>
      <c r="C3" s="1"/>
      <c r="D3" s="3"/>
      <c r="E3" s="3"/>
      <c r="F3" s="57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5" customHeight="1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58"/>
      <c r="D4" s="3"/>
      <c r="E4" s="3"/>
      <c r="F4" s="57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s="8" customFormat="1" ht="15" customHeight="1">
      <c r="B5" s="138" t="str">
        <f>+CONCATENATE('Naslovna strana'!B25," ",'Naslovna strana'!E25)</f>
        <v>Датум обраде: </v>
      </c>
      <c r="C5" s="64"/>
      <c r="D5" s="189"/>
      <c r="E5" s="189"/>
      <c r="F5" s="189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8" customFormat="1" ht="15" customHeight="1">
      <c r="A6" s="4"/>
      <c r="B6" s="4"/>
      <c r="C6" s="64"/>
      <c r="D6" s="60"/>
      <c r="E6" s="60"/>
      <c r="F6" s="60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8" customFormat="1" ht="15" customHeight="1">
      <c r="A7" s="4"/>
      <c r="B7" s="59"/>
      <c r="C7" s="64"/>
      <c r="D7" s="60"/>
      <c r="E7" s="60"/>
      <c r="F7" s="60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ht="15" customHeight="1">
      <c r="A8" s="4"/>
      <c r="B8" s="63"/>
      <c r="C8" s="61"/>
      <c r="D8" s="62"/>
      <c r="E8" s="65"/>
      <c r="F8" s="65"/>
      <c r="G8" s="65"/>
      <c r="H8" s="137" t="str">
        <f>+CONCATENATE("Табела ГТ-16-4.1. Дужина транспортних гасовода за "," ",'Naslovna strana'!E15,". годину")</f>
        <v>Табела ГТ-16-4.1. Дужина транспортних гасовода за  . годину</v>
      </c>
      <c r="I8" s="66"/>
      <c r="J8" s="66"/>
      <c r="K8" s="66"/>
      <c r="L8" s="66"/>
      <c r="M8" s="66"/>
      <c r="N8" s="66"/>
      <c r="O8" s="66"/>
      <c r="P8" s="66"/>
    </row>
    <row r="9" spans="1:16" s="8" customFormat="1" ht="24.75" customHeight="1">
      <c r="A9" s="4"/>
      <c r="B9" s="911"/>
      <c r="C9" s="912"/>
      <c r="D9" s="917" t="s">
        <v>224</v>
      </c>
      <c r="E9" s="919" t="str">
        <f>+CONCATENATE("План за "," ",'Naslovna strana'!E15,".годину")</f>
        <v>План за  .годину</v>
      </c>
      <c r="F9" s="920"/>
      <c r="G9" s="920"/>
      <c r="H9" s="920"/>
      <c r="I9" s="920"/>
      <c r="J9" s="921"/>
      <c r="K9" s="922" t="str">
        <f>+CONCATENATE("Остварено у "," ",'Naslovna strana'!E15,".години до")</f>
        <v>Остварено у  .години до</v>
      </c>
      <c r="L9" s="923"/>
      <c r="M9" s="923"/>
      <c r="N9" s="923"/>
      <c r="O9" s="394" t="s">
        <v>246</v>
      </c>
      <c r="P9" s="67"/>
    </row>
    <row r="10" spans="1:16" s="8" customFormat="1" ht="24.75" customHeight="1">
      <c r="A10" s="4"/>
      <c r="B10" s="913"/>
      <c r="C10" s="914"/>
      <c r="D10" s="918"/>
      <c r="E10" s="924" t="s">
        <v>68</v>
      </c>
      <c r="F10" s="926" t="s">
        <v>69</v>
      </c>
      <c r="G10" s="926" t="s">
        <v>70</v>
      </c>
      <c r="H10" s="932"/>
      <c r="I10" s="930" t="s">
        <v>71</v>
      </c>
      <c r="J10" s="68" t="str">
        <f>+O9</f>
        <v>31.12.</v>
      </c>
      <c r="K10" s="924" t="s">
        <v>72</v>
      </c>
      <c r="L10" s="926" t="s">
        <v>69</v>
      </c>
      <c r="M10" s="926" t="s">
        <v>70</v>
      </c>
      <c r="N10" s="932"/>
      <c r="O10" s="900" t="s">
        <v>73</v>
      </c>
      <c r="P10" s="69" t="str">
        <f>+O9</f>
        <v>31.12.</v>
      </c>
    </row>
    <row r="11" spans="1:16" s="8" customFormat="1" ht="24.75" customHeight="1">
      <c r="A11" s="4"/>
      <c r="B11" s="915"/>
      <c r="C11" s="916"/>
      <c r="D11" s="70">
        <f>'Naslovna strana'!E15</f>
        <v>0</v>
      </c>
      <c r="E11" s="925"/>
      <c r="F11" s="927"/>
      <c r="G11" s="71" t="s">
        <v>74</v>
      </c>
      <c r="H11" s="72" t="s">
        <v>75</v>
      </c>
      <c r="I11" s="931"/>
      <c r="J11" s="70">
        <f>+'Naslovna strana'!E15</f>
        <v>0</v>
      </c>
      <c r="K11" s="925"/>
      <c r="L11" s="927"/>
      <c r="M11" s="71" t="s">
        <v>74</v>
      </c>
      <c r="N11" s="72" t="s">
        <v>75</v>
      </c>
      <c r="O11" s="901"/>
      <c r="P11" s="161">
        <f>'Naslovna strana'!E15</f>
        <v>0</v>
      </c>
    </row>
    <row r="12" spans="1:16" s="8" customFormat="1" ht="24.75" customHeight="1">
      <c r="A12" s="4"/>
      <c r="B12" s="928" t="s">
        <v>155</v>
      </c>
      <c r="C12" s="929"/>
      <c r="D12" s="454"/>
      <c r="E12" s="455"/>
      <c r="F12" s="412"/>
      <c r="G12" s="412"/>
      <c r="H12" s="413"/>
      <c r="I12" s="73">
        <f>+E12-F12-G12+H12</f>
        <v>0</v>
      </c>
      <c r="J12" s="73">
        <f>I12+D12</f>
        <v>0</v>
      </c>
      <c r="K12" s="411"/>
      <c r="L12" s="412"/>
      <c r="M12" s="412"/>
      <c r="N12" s="413"/>
      <c r="O12" s="74">
        <f>+K12-L12-M12+N12</f>
        <v>0</v>
      </c>
      <c r="P12" s="73">
        <f>O12+D12</f>
        <v>0</v>
      </c>
    </row>
    <row r="13" spans="2:7" s="8" customFormat="1" ht="15" customHeight="1">
      <c r="B13" s="75"/>
      <c r="C13" s="76"/>
      <c r="D13" s="77"/>
      <c r="E13" s="77"/>
      <c r="F13" s="221"/>
      <c r="G13" s="222"/>
    </row>
    <row r="14" spans="2:6" s="8" customFormat="1" ht="15" customHeight="1">
      <c r="B14" s="75"/>
      <c r="C14" s="76"/>
      <c r="D14" s="77"/>
      <c r="E14" s="77"/>
      <c r="F14" s="77"/>
    </row>
    <row r="15" spans="2:8" s="8" customFormat="1" ht="15" customHeight="1">
      <c r="B15" s="75"/>
      <c r="C15" s="76"/>
      <c r="D15" s="77"/>
      <c r="E15" s="77"/>
      <c r="F15" s="77"/>
      <c r="H15" s="137" t="str">
        <f>+CONCATENATE("Табела ГТ-16-4.2. Изграђени транспортни гасоводи за "," ",'Naslovna strana'!E15,". годину")</f>
        <v>Табела ГТ-16-4.2. Изграђени транспортни гасоводи за  . годину</v>
      </c>
    </row>
    <row r="16" spans="1:13" ht="24.75" customHeight="1">
      <c r="A16" s="78"/>
      <c r="G16" s="869" t="s">
        <v>110</v>
      </c>
      <c r="H16" s="903" t="s">
        <v>154</v>
      </c>
      <c r="I16" s="904"/>
      <c r="J16" s="905"/>
      <c r="K16" s="906"/>
      <c r="L16" s="875" t="s">
        <v>155</v>
      </c>
      <c r="M16" s="875" t="s">
        <v>162</v>
      </c>
    </row>
    <row r="17" spans="1:13" ht="24.75" customHeight="1">
      <c r="A17" s="78"/>
      <c r="G17" s="870"/>
      <c r="H17" s="907"/>
      <c r="I17" s="908"/>
      <c r="J17" s="909"/>
      <c r="K17" s="910"/>
      <c r="L17" s="887"/>
      <c r="M17" s="887"/>
    </row>
    <row r="18" spans="1:13" ht="21.75" customHeight="1">
      <c r="A18" s="78"/>
      <c r="B18" s="81"/>
      <c r="F18" s="220"/>
      <c r="G18" s="215" t="s">
        <v>114</v>
      </c>
      <c r="H18" s="888"/>
      <c r="I18" s="889"/>
      <c r="J18" s="890"/>
      <c r="K18" s="891"/>
      <c r="L18" s="414" t="str">
        <f>IF((K20-K21)&gt;0,100*K18/(K20-K21)," ")</f>
        <v> </v>
      </c>
      <c r="M18" s="415"/>
    </row>
    <row r="19" spans="6:13" s="79" customFormat="1" ht="21.75" customHeight="1">
      <c r="F19" s="218"/>
      <c r="G19" s="179" t="s">
        <v>115</v>
      </c>
      <c r="H19" s="892"/>
      <c r="I19" s="893"/>
      <c r="J19" s="894"/>
      <c r="K19" s="895"/>
      <c r="L19" s="416"/>
      <c r="M19" s="417"/>
    </row>
    <row r="20" spans="1:13" s="79" customFormat="1" ht="21.75" customHeight="1">
      <c r="A20" s="80"/>
      <c r="F20" s="218"/>
      <c r="G20" s="180" t="s">
        <v>116</v>
      </c>
      <c r="H20" s="896"/>
      <c r="I20" s="897"/>
      <c r="J20" s="898"/>
      <c r="K20" s="899"/>
      <c r="L20" s="418"/>
      <c r="M20" s="419"/>
    </row>
    <row r="21" spans="1:13" ht="21.75" customHeight="1">
      <c r="A21" s="81"/>
      <c r="B21" s="81"/>
      <c r="E21" s="81"/>
      <c r="F21" s="220"/>
      <c r="G21" s="219" t="s">
        <v>138</v>
      </c>
      <c r="H21" s="896"/>
      <c r="I21" s="897"/>
      <c r="J21" s="898"/>
      <c r="K21" s="899"/>
      <c r="L21" s="414"/>
      <c r="M21" s="420"/>
    </row>
    <row r="22" spans="1:13" ht="21.75" customHeight="1">
      <c r="A22" s="81"/>
      <c r="B22" s="81"/>
      <c r="F22" s="220"/>
      <c r="G22" s="213" t="s">
        <v>156</v>
      </c>
      <c r="H22" s="902"/>
      <c r="I22" s="894"/>
      <c r="J22" s="894"/>
      <c r="K22" s="895"/>
      <c r="L22" s="421"/>
      <c r="M22" s="421"/>
    </row>
    <row r="23" spans="1:13" ht="21.75" customHeight="1">
      <c r="A23" s="81"/>
      <c r="B23" s="81"/>
      <c r="F23" s="220"/>
      <c r="G23" s="179" t="s">
        <v>157</v>
      </c>
      <c r="H23" s="881"/>
      <c r="I23" s="882"/>
      <c r="J23" s="882"/>
      <c r="K23" s="883"/>
      <c r="L23" s="422"/>
      <c r="M23" s="423"/>
    </row>
    <row r="24" spans="1:13" ht="21.75" customHeight="1">
      <c r="A24" s="81"/>
      <c r="B24" s="81"/>
      <c r="F24" s="220"/>
      <c r="G24" s="216" t="s">
        <v>158</v>
      </c>
      <c r="H24" s="881"/>
      <c r="I24" s="882"/>
      <c r="J24" s="882"/>
      <c r="K24" s="883"/>
      <c r="L24" s="422"/>
      <c r="M24" s="423"/>
    </row>
    <row r="25" spans="1:13" ht="21.75" customHeight="1">
      <c r="A25" s="81"/>
      <c r="B25" s="81"/>
      <c r="F25" s="220"/>
      <c r="G25" s="179" t="s">
        <v>159</v>
      </c>
      <c r="H25" s="881"/>
      <c r="I25" s="882"/>
      <c r="J25" s="882"/>
      <c r="K25" s="883"/>
      <c r="L25" s="422"/>
      <c r="M25" s="423"/>
    </row>
    <row r="26" spans="1:13" ht="21.75" customHeight="1">
      <c r="A26" s="81"/>
      <c r="B26" s="81"/>
      <c r="F26" s="220"/>
      <c r="G26" s="213" t="s">
        <v>160</v>
      </c>
      <c r="H26" s="881"/>
      <c r="I26" s="882"/>
      <c r="J26" s="882"/>
      <c r="K26" s="883"/>
      <c r="L26" s="422"/>
      <c r="M26" s="423"/>
    </row>
    <row r="27" spans="1:13" ht="21.75" customHeight="1">
      <c r="A27" s="81"/>
      <c r="B27" s="81"/>
      <c r="F27" s="220"/>
      <c r="G27" s="217" t="s">
        <v>161</v>
      </c>
      <c r="H27" s="884"/>
      <c r="I27" s="885"/>
      <c r="J27" s="885"/>
      <c r="K27" s="886"/>
      <c r="L27" s="424"/>
      <c r="M27" s="425"/>
    </row>
    <row r="28" ht="12.75">
      <c r="B28" s="81"/>
    </row>
    <row r="29" ht="12.75">
      <c r="B29" s="81"/>
    </row>
    <row r="30" ht="12.75">
      <c r="B30" s="81"/>
    </row>
    <row r="31" ht="12.75">
      <c r="B31" s="81"/>
    </row>
    <row r="32" ht="12.75">
      <c r="B32" s="81"/>
    </row>
    <row r="33" ht="12.75">
      <c r="B33" s="81"/>
    </row>
    <row r="34" ht="12.75">
      <c r="B34" s="81"/>
    </row>
    <row r="35" ht="12.75">
      <c r="B35" s="81"/>
    </row>
    <row r="36" ht="12.75">
      <c r="B36" s="81"/>
    </row>
  </sheetData>
  <sheetProtection/>
  <mergeCells count="27">
    <mergeCell ref="B12:C12"/>
    <mergeCell ref="G16:G17"/>
    <mergeCell ref="I10:I11"/>
    <mergeCell ref="K10:K11"/>
    <mergeCell ref="L10:L11"/>
    <mergeCell ref="M10:N10"/>
    <mergeCell ref="G10:H10"/>
    <mergeCell ref="O10:O11"/>
    <mergeCell ref="H22:K22"/>
    <mergeCell ref="H23:K23"/>
    <mergeCell ref="H16:K17"/>
    <mergeCell ref="B9:C11"/>
    <mergeCell ref="D9:D10"/>
    <mergeCell ref="E9:J9"/>
    <mergeCell ref="K9:N9"/>
    <mergeCell ref="E10:E11"/>
    <mergeCell ref="F10:F11"/>
    <mergeCell ref="H24:K24"/>
    <mergeCell ref="H25:K25"/>
    <mergeCell ref="H26:K26"/>
    <mergeCell ref="H27:K27"/>
    <mergeCell ref="L16:L17"/>
    <mergeCell ref="M16:M17"/>
    <mergeCell ref="H18:K18"/>
    <mergeCell ref="H19:K19"/>
    <mergeCell ref="H20:K20"/>
    <mergeCell ref="H21:K21"/>
  </mergeCells>
  <printOptions/>
  <pageMargins left="1" right="0.21" top="0.67" bottom="0.68" header="0.28" footer="0.19"/>
  <pageSetup horizontalDpi="600" verticalDpi="600" orientation="landscape" paperSize="9" scale="75" r:id="rId3"/>
  <headerFooter alignWithMargins="0">
    <oddFooter>&amp;C&amp;"Arial Narrow,Regular"&amp;10Стр. &amp;P/&amp;N</oddFooter>
  </headerFooter>
  <ignoredErrors>
    <ignoredError sqref="G18:G2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SheetLayoutView="75" zoomScalePageLayoutView="0" workbookViewId="0" topLeftCell="A1">
      <selection activeCell="D13" sqref="D13"/>
    </sheetView>
  </sheetViews>
  <sheetFormatPr defaultColWidth="9.140625" defaultRowHeight="15"/>
  <cols>
    <col min="1" max="1" width="3.7109375" style="7" customWidth="1"/>
    <col min="2" max="2" width="6.8515625" style="55" customWidth="1"/>
    <col min="3" max="3" width="28.00390625" style="7" customWidth="1"/>
    <col min="4" max="4" width="13.28125" style="7" customWidth="1"/>
    <col min="5" max="6" width="10.7109375" style="113" customWidth="1"/>
    <col min="7" max="8" width="10.7109375" style="7" customWidth="1"/>
    <col min="9" max="9" width="14.28125" style="7" customWidth="1"/>
    <col min="10" max="16384" width="9.140625" style="7" customWidth="1"/>
  </cols>
  <sheetData>
    <row r="1" spans="1:6" s="3" customFormat="1" ht="15" customHeight="1">
      <c r="A1" s="9" t="s">
        <v>25</v>
      </c>
      <c r="E1" s="57"/>
      <c r="F1" s="57"/>
    </row>
    <row r="2" spans="2:6" s="3" customFormat="1" ht="15" customHeight="1">
      <c r="B2" s="9"/>
      <c r="E2" s="57"/>
      <c r="F2" s="57"/>
    </row>
    <row r="3" spans="2:6" s="3" customFormat="1" ht="15" customHeight="1">
      <c r="B3" s="138" t="str">
        <f>+CONCATENATE('Naslovna strana'!B11," ",'Naslovna strana'!E11)</f>
        <v>Назив енергетског субјекта: </v>
      </c>
      <c r="E3" s="57"/>
      <c r="F3" s="57"/>
    </row>
    <row r="4" spans="2:6" s="3" customFormat="1" ht="15" customHeight="1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E4" s="57"/>
      <c r="F4" s="57"/>
    </row>
    <row r="5" spans="2:6" s="4" customFormat="1" ht="15" customHeight="1">
      <c r="B5" s="138" t="str">
        <f>+CONCATENATE('Naslovna strana'!B25," ",'Naslovna strana'!E25)</f>
        <v>Датум обраде: </v>
      </c>
      <c r="D5" s="933"/>
      <c r="E5" s="933"/>
      <c r="F5" s="60"/>
    </row>
    <row r="6" spans="2:6" s="4" customFormat="1" ht="15" customHeight="1">
      <c r="B6" s="83"/>
      <c r="C6" s="75"/>
      <c r="D6" s="60"/>
      <c r="E6" s="60"/>
      <c r="F6" s="60"/>
    </row>
    <row r="7" spans="2:9" s="4" customFormat="1" ht="15" customHeight="1">
      <c r="B7" s="83"/>
      <c r="C7" s="137" t="str">
        <f>+CONCATENATE("Табела ГТ-16-5. Преглед броја  улаза/излаза и мерних уређаја за "," ",'Naslovna strana'!E15,". годину")</f>
        <v>Табела ГТ-16-5. Преглед броја  улаза/излаза и мерних уређаја за  . годину</v>
      </c>
      <c r="G7" s="84"/>
      <c r="H7" s="84"/>
      <c r="I7" s="84"/>
    </row>
    <row r="8" spans="2:8" s="4" customFormat="1" ht="15" customHeight="1">
      <c r="B8" s="83"/>
      <c r="C8" s="75"/>
      <c r="D8" s="60"/>
      <c r="E8" s="60"/>
      <c r="F8" s="60"/>
      <c r="H8" s="85"/>
    </row>
    <row r="9" spans="1:9" s="4" customFormat="1" ht="27" customHeight="1">
      <c r="A9" s="86"/>
      <c r="B9" s="936" t="s">
        <v>26</v>
      </c>
      <c r="C9" s="939" t="s">
        <v>95</v>
      </c>
      <c r="D9" s="130" t="s">
        <v>226</v>
      </c>
      <c r="E9" s="934" t="s">
        <v>91</v>
      </c>
      <c r="F9" s="935"/>
      <c r="G9" s="139">
        <f>+H10</f>
        <v>0</v>
      </c>
      <c r="H9" s="130" t="str">
        <f>+G10</f>
        <v>31.12.</v>
      </c>
      <c r="I9" s="63"/>
    </row>
    <row r="10" spans="1:9" ht="24.75" customHeight="1">
      <c r="A10" s="87"/>
      <c r="B10" s="937"/>
      <c r="C10" s="940"/>
      <c r="D10" s="131">
        <f>'Naslovna strana'!E15</f>
        <v>0</v>
      </c>
      <c r="E10" s="88"/>
      <c r="F10" s="143"/>
      <c r="G10" s="394" t="s">
        <v>246</v>
      </c>
      <c r="H10" s="146">
        <f>'Naslovna strana'!E15</f>
        <v>0</v>
      </c>
      <c r="I10" s="63"/>
    </row>
    <row r="11" spans="1:9" ht="24.75" customHeight="1">
      <c r="A11" s="87"/>
      <c r="B11" s="938"/>
      <c r="C11" s="941"/>
      <c r="D11" s="89" t="s">
        <v>76</v>
      </c>
      <c r="E11" s="140" t="s">
        <v>88</v>
      </c>
      <c r="F11" s="141" t="s">
        <v>89</v>
      </c>
      <c r="G11" s="90" t="s">
        <v>90</v>
      </c>
      <c r="H11" s="147" t="s">
        <v>76</v>
      </c>
      <c r="I11" s="63"/>
    </row>
    <row r="12" spans="1:9" ht="24.75" customHeight="1">
      <c r="A12" s="87"/>
      <c r="B12" s="91" t="s">
        <v>30</v>
      </c>
      <c r="C12" s="135" t="s">
        <v>93</v>
      </c>
      <c r="D12" s="144">
        <f>+D13+D14+D15</f>
        <v>0</v>
      </c>
      <c r="E12" s="144">
        <f>+E13+E14+E15</f>
        <v>0</v>
      </c>
      <c r="F12" s="153">
        <f>+F13+F14+F15</f>
        <v>0</v>
      </c>
      <c r="G12" s="153">
        <f>+G13+G14+G15</f>
        <v>0</v>
      </c>
      <c r="H12" s="145">
        <f aca="true" t="shared" si="0" ref="H12:H44">+D12+E12-F12+G12</f>
        <v>0</v>
      </c>
      <c r="I12" s="63"/>
    </row>
    <row r="13" spans="1:9" ht="19.5" customHeight="1">
      <c r="A13" s="87"/>
      <c r="B13" s="91" t="s">
        <v>77</v>
      </c>
      <c r="C13" s="152" t="s">
        <v>87</v>
      </c>
      <c r="D13" s="395"/>
      <c r="E13" s="395"/>
      <c r="F13" s="396"/>
      <c r="G13" s="397"/>
      <c r="H13" s="148">
        <f t="shared" si="0"/>
        <v>0</v>
      </c>
      <c r="I13" s="63"/>
    </row>
    <row r="14" spans="1:9" ht="19.5" customHeight="1">
      <c r="A14" s="87"/>
      <c r="B14" s="32" t="s">
        <v>32</v>
      </c>
      <c r="C14" s="151" t="s">
        <v>312</v>
      </c>
      <c r="D14" s="258"/>
      <c r="E14" s="258"/>
      <c r="F14" s="259"/>
      <c r="G14" s="260"/>
      <c r="H14" s="317">
        <f t="shared" si="0"/>
        <v>0</v>
      </c>
      <c r="I14" s="63"/>
    </row>
    <row r="15" spans="1:9" ht="19.5" customHeight="1">
      <c r="A15" s="87"/>
      <c r="B15" s="316" t="s">
        <v>33</v>
      </c>
      <c r="C15" s="132" t="s">
        <v>199</v>
      </c>
      <c r="D15" s="398"/>
      <c r="E15" s="398"/>
      <c r="F15" s="399"/>
      <c r="G15" s="400"/>
      <c r="H15" s="149">
        <f t="shared" si="0"/>
        <v>0</v>
      </c>
      <c r="I15" s="63"/>
    </row>
    <row r="16" spans="1:9" ht="24.75" customHeight="1">
      <c r="A16" s="87"/>
      <c r="B16" s="187" t="s">
        <v>65</v>
      </c>
      <c r="C16" s="135" t="s">
        <v>92</v>
      </c>
      <c r="D16" s="401"/>
      <c r="E16" s="401"/>
      <c r="F16" s="402"/>
      <c r="G16" s="403"/>
      <c r="H16" s="145">
        <f t="shared" si="0"/>
        <v>0</v>
      </c>
      <c r="I16" s="63"/>
    </row>
    <row r="17" spans="1:9" ht="24.75" customHeight="1">
      <c r="A17" s="87"/>
      <c r="B17" s="154" t="s">
        <v>66</v>
      </c>
      <c r="C17" s="132" t="s">
        <v>313</v>
      </c>
      <c r="D17" s="183">
        <f>+D18+D19+D20+D21+D22+D23</f>
        <v>0</v>
      </c>
      <c r="E17" s="183">
        <f>+E18+E19+E20+E21+E22+E23</f>
        <v>0</v>
      </c>
      <c r="F17" s="184">
        <f>+F18+F19+F20+F21+F22+F23</f>
        <v>0</v>
      </c>
      <c r="G17" s="185">
        <f>+G18+G19+G20+G21+G22+G23</f>
        <v>0</v>
      </c>
      <c r="H17" s="149">
        <f t="shared" si="0"/>
        <v>0</v>
      </c>
      <c r="I17" s="63"/>
    </row>
    <row r="18" spans="1:9" ht="19.5" customHeight="1">
      <c r="A18" s="87"/>
      <c r="B18" s="91" t="s">
        <v>80</v>
      </c>
      <c r="C18" s="134" t="s">
        <v>45</v>
      </c>
      <c r="D18" s="250"/>
      <c r="E18" s="250"/>
      <c r="F18" s="251"/>
      <c r="G18" s="404"/>
      <c r="H18" s="97">
        <f t="shared" si="0"/>
        <v>0</v>
      </c>
      <c r="I18" s="63"/>
    </row>
    <row r="19" spans="1:9" ht="19.5" customHeight="1">
      <c r="A19" s="87"/>
      <c r="B19" s="32" t="s">
        <v>81</v>
      </c>
      <c r="C19" s="151" t="s">
        <v>48</v>
      </c>
      <c r="D19" s="258"/>
      <c r="E19" s="258"/>
      <c r="F19" s="259"/>
      <c r="G19" s="405"/>
      <c r="H19" s="97">
        <f t="shared" si="0"/>
        <v>0</v>
      </c>
      <c r="I19" s="63"/>
    </row>
    <row r="20" spans="1:9" ht="19.5" customHeight="1">
      <c r="A20" s="87"/>
      <c r="B20" s="32" t="s">
        <v>106</v>
      </c>
      <c r="C20" s="133" t="s">
        <v>94</v>
      </c>
      <c r="D20" s="254"/>
      <c r="E20" s="254"/>
      <c r="F20" s="255"/>
      <c r="G20" s="406"/>
      <c r="H20" s="97">
        <f t="shared" si="0"/>
        <v>0</v>
      </c>
      <c r="I20" s="63"/>
    </row>
    <row r="21" spans="1:9" ht="19.5" customHeight="1">
      <c r="A21" s="87"/>
      <c r="B21" s="32" t="s">
        <v>107</v>
      </c>
      <c r="C21" s="133" t="s">
        <v>82</v>
      </c>
      <c r="D21" s="254"/>
      <c r="E21" s="254"/>
      <c r="F21" s="255"/>
      <c r="G21" s="257"/>
      <c r="H21" s="148">
        <f t="shared" si="0"/>
        <v>0</v>
      </c>
      <c r="I21" s="63"/>
    </row>
    <row r="22" spans="1:9" ht="19.5" customHeight="1">
      <c r="A22" s="87"/>
      <c r="B22" s="32" t="s">
        <v>108</v>
      </c>
      <c r="C22" s="133" t="s">
        <v>35</v>
      </c>
      <c r="D22" s="254"/>
      <c r="E22" s="254"/>
      <c r="F22" s="255"/>
      <c r="G22" s="257"/>
      <c r="H22" s="148">
        <f t="shared" si="0"/>
        <v>0</v>
      </c>
      <c r="I22" s="63"/>
    </row>
    <row r="23" spans="1:9" ht="19.5" customHeight="1">
      <c r="A23" s="87"/>
      <c r="B23" s="32" t="s">
        <v>109</v>
      </c>
      <c r="C23" s="151" t="s">
        <v>196</v>
      </c>
      <c r="D23" s="258"/>
      <c r="E23" s="258"/>
      <c r="F23" s="259"/>
      <c r="G23" s="261"/>
      <c r="H23" s="148">
        <f t="shared" si="0"/>
        <v>0</v>
      </c>
      <c r="I23" s="63"/>
    </row>
    <row r="24" spans="1:9" ht="19.5" customHeight="1">
      <c r="A24" s="87"/>
      <c r="B24" s="32" t="s">
        <v>197</v>
      </c>
      <c r="C24" s="151" t="s">
        <v>314</v>
      </c>
      <c r="D24" s="258"/>
      <c r="E24" s="258"/>
      <c r="F24" s="259"/>
      <c r="G24" s="261"/>
      <c r="H24" s="148">
        <f t="shared" si="0"/>
        <v>0</v>
      </c>
      <c r="I24" s="63"/>
    </row>
    <row r="25" spans="1:9" ht="19.5" customHeight="1" thickBot="1">
      <c r="A25" s="87"/>
      <c r="B25" s="160" t="s">
        <v>198</v>
      </c>
      <c r="C25" s="158" t="s">
        <v>315</v>
      </c>
      <c r="D25" s="407"/>
      <c r="E25" s="407"/>
      <c r="F25" s="408"/>
      <c r="G25" s="409"/>
      <c r="H25" s="159">
        <f t="shared" si="0"/>
        <v>0</v>
      </c>
      <c r="I25" s="63"/>
    </row>
    <row r="26" spans="1:9" ht="24.75" customHeight="1" thickTop="1">
      <c r="A26" s="87"/>
      <c r="B26" s="324" t="s">
        <v>115</v>
      </c>
      <c r="C26" s="325" t="s">
        <v>231</v>
      </c>
      <c r="D26" s="326">
        <f>+D27+D30+D33+D36+D39+D42</f>
        <v>0</v>
      </c>
      <c r="E26" s="326">
        <f>+E27+E30+E33+E36+E39+E42</f>
        <v>0</v>
      </c>
      <c r="F26" s="607">
        <f>+F27+F30+F33+F36+F39+F42</f>
        <v>0</v>
      </c>
      <c r="G26" s="606">
        <f>+G27+G30+G33+G36+G39+G42</f>
        <v>0</v>
      </c>
      <c r="H26" s="327">
        <f>+D26+E26-F26+G26</f>
        <v>0</v>
      </c>
      <c r="I26" s="63"/>
    </row>
    <row r="27" spans="1:9" ht="24.75" customHeight="1">
      <c r="A27" s="87"/>
      <c r="B27" s="154" t="s">
        <v>43</v>
      </c>
      <c r="C27" s="155" t="s">
        <v>230</v>
      </c>
      <c r="D27" s="96">
        <f>+D28+D29</f>
        <v>0</v>
      </c>
      <c r="E27" s="96">
        <f>+E28+E29</f>
        <v>0</v>
      </c>
      <c r="F27" s="156">
        <f>+F28+F29</f>
        <v>0</v>
      </c>
      <c r="G27" s="157">
        <f>+G28+G29</f>
        <v>0</v>
      </c>
      <c r="H27" s="148">
        <f t="shared" si="0"/>
        <v>0</v>
      </c>
      <c r="I27" s="63"/>
    </row>
    <row r="28" spans="1:9" ht="19.5" customHeight="1">
      <c r="A28" s="87"/>
      <c r="B28" s="94" t="s">
        <v>44</v>
      </c>
      <c r="C28" s="95" t="s">
        <v>78</v>
      </c>
      <c r="D28" s="250"/>
      <c r="E28" s="250"/>
      <c r="F28" s="251"/>
      <c r="G28" s="252"/>
      <c r="H28" s="148">
        <f t="shared" si="0"/>
        <v>0</v>
      </c>
      <c r="I28" s="98"/>
    </row>
    <row r="29" spans="1:9" s="102" customFormat="1" ht="19.5" customHeight="1">
      <c r="A29" s="99"/>
      <c r="B29" s="100" t="s">
        <v>47</v>
      </c>
      <c r="C29" s="101" t="s">
        <v>79</v>
      </c>
      <c r="D29" s="410"/>
      <c r="E29" s="410"/>
      <c r="F29" s="270"/>
      <c r="G29" s="269"/>
      <c r="H29" s="148">
        <f t="shared" si="0"/>
        <v>0</v>
      </c>
      <c r="I29" s="98"/>
    </row>
    <row r="30" spans="1:9" s="102" customFormat="1" ht="19.5" customHeight="1">
      <c r="A30" s="99"/>
      <c r="B30" s="103" t="s">
        <v>53</v>
      </c>
      <c r="C30" s="104" t="s">
        <v>134</v>
      </c>
      <c r="D30" s="92">
        <f>+D31+D32</f>
        <v>0</v>
      </c>
      <c r="E30" s="92">
        <f>+E31+E32</f>
        <v>0</v>
      </c>
      <c r="F30" s="142">
        <f>+F31+F32</f>
        <v>0</v>
      </c>
      <c r="G30" s="93">
        <f>+G31+G32</f>
        <v>0</v>
      </c>
      <c r="H30" s="150">
        <f t="shared" si="0"/>
        <v>0</v>
      </c>
      <c r="I30" s="98"/>
    </row>
    <row r="31" spans="1:9" s="102" customFormat="1" ht="19.5" customHeight="1">
      <c r="A31" s="99"/>
      <c r="B31" s="105" t="s">
        <v>96</v>
      </c>
      <c r="C31" s="106" t="s">
        <v>78</v>
      </c>
      <c r="D31" s="250"/>
      <c r="E31" s="250"/>
      <c r="F31" s="251"/>
      <c r="G31" s="252"/>
      <c r="H31" s="148">
        <f t="shared" si="0"/>
        <v>0</v>
      </c>
      <c r="I31" s="98"/>
    </row>
    <row r="32" spans="1:9" s="102" customFormat="1" ht="19.5" customHeight="1">
      <c r="A32" s="99"/>
      <c r="B32" s="100" t="s">
        <v>96</v>
      </c>
      <c r="C32" s="101" t="s">
        <v>79</v>
      </c>
      <c r="D32" s="410"/>
      <c r="E32" s="410"/>
      <c r="F32" s="270"/>
      <c r="G32" s="269"/>
      <c r="H32" s="148">
        <f t="shared" si="0"/>
        <v>0</v>
      </c>
      <c r="I32" s="98"/>
    </row>
    <row r="33" spans="1:9" s="102" customFormat="1" ht="19.5" customHeight="1">
      <c r="A33" s="99"/>
      <c r="B33" s="103" t="s">
        <v>97</v>
      </c>
      <c r="C33" s="107" t="s">
        <v>135</v>
      </c>
      <c r="D33" s="92">
        <f>+D34+D35</f>
        <v>0</v>
      </c>
      <c r="E33" s="92">
        <f>+E34+E35</f>
        <v>0</v>
      </c>
      <c r="F33" s="142">
        <f>+F34+F35</f>
        <v>0</v>
      </c>
      <c r="G33" s="93">
        <f>+G34+G35</f>
        <v>0</v>
      </c>
      <c r="H33" s="150">
        <f t="shared" si="0"/>
        <v>0</v>
      </c>
      <c r="I33" s="98"/>
    </row>
    <row r="34" spans="1:9" s="102" customFormat="1" ht="19.5" customHeight="1">
      <c r="A34" s="99"/>
      <c r="B34" s="108" t="s">
        <v>98</v>
      </c>
      <c r="C34" s="109" t="s">
        <v>78</v>
      </c>
      <c r="D34" s="250"/>
      <c r="E34" s="250"/>
      <c r="F34" s="251"/>
      <c r="G34" s="252"/>
      <c r="H34" s="148">
        <f t="shared" si="0"/>
        <v>0</v>
      </c>
      <c r="I34" s="98"/>
    </row>
    <row r="35" spans="1:9" s="102" customFormat="1" ht="19.5" customHeight="1">
      <c r="A35" s="99"/>
      <c r="B35" s="100" t="s">
        <v>99</v>
      </c>
      <c r="C35" s="110" t="s">
        <v>79</v>
      </c>
      <c r="D35" s="410"/>
      <c r="E35" s="410"/>
      <c r="F35" s="270"/>
      <c r="G35" s="269"/>
      <c r="H35" s="148">
        <f t="shared" si="0"/>
        <v>0</v>
      </c>
      <c r="I35" s="98"/>
    </row>
    <row r="36" spans="1:9" s="102" customFormat="1" ht="19.5" customHeight="1">
      <c r="A36" s="99"/>
      <c r="B36" s="103" t="s">
        <v>55</v>
      </c>
      <c r="C36" s="111" t="s">
        <v>136</v>
      </c>
      <c r="D36" s="92">
        <f>+D37+D38</f>
        <v>0</v>
      </c>
      <c r="E36" s="92">
        <f>+E37+E38</f>
        <v>0</v>
      </c>
      <c r="F36" s="142">
        <f>+F37+F38</f>
        <v>0</v>
      </c>
      <c r="G36" s="93">
        <f>+G37+G38</f>
        <v>0</v>
      </c>
      <c r="H36" s="150">
        <f t="shared" si="0"/>
        <v>0</v>
      </c>
      <c r="I36" s="98"/>
    </row>
    <row r="37" spans="1:9" s="102" customFormat="1" ht="19.5" customHeight="1">
      <c r="A37" s="99"/>
      <c r="B37" s="108" t="s">
        <v>100</v>
      </c>
      <c r="C37" s="109" t="s">
        <v>78</v>
      </c>
      <c r="D37" s="250"/>
      <c r="E37" s="250"/>
      <c r="F37" s="251"/>
      <c r="G37" s="252"/>
      <c r="H37" s="148">
        <f t="shared" si="0"/>
        <v>0</v>
      </c>
      <c r="I37" s="98"/>
    </row>
    <row r="38" spans="1:9" s="102" customFormat="1" ht="19.5" customHeight="1">
      <c r="A38" s="99"/>
      <c r="B38" s="100" t="s">
        <v>101</v>
      </c>
      <c r="C38" s="110" t="s">
        <v>79</v>
      </c>
      <c r="D38" s="410"/>
      <c r="E38" s="410"/>
      <c r="F38" s="270"/>
      <c r="G38" s="269"/>
      <c r="H38" s="148">
        <f t="shared" si="0"/>
        <v>0</v>
      </c>
      <c r="I38" s="98"/>
    </row>
    <row r="39" spans="1:9" s="102" customFormat="1" ht="19.5" customHeight="1">
      <c r="A39" s="99"/>
      <c r="B39" s="103" t="s">
        <v>56</v>
      </c>
      <c r="C39" s="111" t="s">
        <v>137</v>
      </c>
      <c r="D39" s="92">
        <f>+D40+D41</f>
        <v>0</v>
      </c>
      <c r="E39" s="92">
        <f>+E40+E41</f>
        <v>0</v>
      </c>
      <c r="F39" s="142">
        <f>+F40+F41</f>
        <v>0</v>
      </c>
      <c r="G39" s="93">
        <f>+G40+G41</f>
        <v>0</v>
      </c>
      <c r="H39" s="150">
        <f t="shared" si="0"/>
        <v>0</v>
      </c>
      <c r="I39" s="98"/>
    </row>
    <row r="40" spans="1:9" s="102" customFormat="1" ht="19.5" customHeight="1">
      <c r="A40" s="99"/>
      <c r="B40" s="108" t="s">
        <v>102</v>
      </c>
      <c r="C40" s="109" t="s">
        <v>78</v>
      </c>
      <c r="D40" s="250"/>
      <c r="E40" s="250"/>
      <c r="F40" s="251"/>
      <c r="G40" s="252"/>
      <c r="H40" s="148">
        <f t="shared" si="0"/>
        <v>0</v>
      </c>
      <c r="I40" s="98"/>
    </row>
    <row r="41" spans="1:9" s="102" customFormat="1" ht="19.5" customHeight="1">
      <c r="A41" s="99"/>
      <c r="B41" s="100" t="s">
        <v>103</v>
      </c>
      <c r="C41" s="110" t="s">
        <v>79</v>
      </c>
      <c r="D41" s="410"/>
      <c r="E41" s="410"/>
      <c r="F41" s="270"/>
      <c r="G41" s="269"/>
      <c r="H41" s="148">
        <f t="shared" si="0"/>
        <v>0</v>
      </c>
      <c r="I41" s="98"/>
    </row>
    <row r="42" spans="1:9" s="102" customFormat="1" ht="19.5" customHeight="1">
      <c r="A42" s="99"/>
      <c r="B42" s="103" t="s">
        <v>58</v>
      </c>
      <c r="C42" s="111" t="s">
        <v>232</v>
      </c>
      <c r="D42" s="92">
        <f>+D43+D44</f>
        <v>0</v>
      </c>
      <c r="E42" s="92">
        <f>+E43+E44</f>
        <v>0</v>
      </c>
      <c r="F42" s="142">
        <f>+F43+F44</f>
        <v>0</v>
      </c>
      <c r="G42" s="93">
        <f>+G43+G44</f>
        <v>0</v>
      </c>
      <c r="H42" s="150">
        <f t="shared" si="0"/>
        <v>0</v>
      </c>
      <c r="I42" s="98"/>
    </row>
    <row r="43" spans="1:9" s="102" customFormat="1" ht="19.5" customHeight="1">
      <c r="A43" s="99"/>
      <c r="B43" s="105" t="s">
        <v>104</v>
      </c>
      <c r="C43" s="109" t="s">
        <v>78</v>
      </c>
      <c r="D43" s="250"/>
      <c r="E43" s="250"/>
      <c r="F43" s="251"/>
      <c r="G43" s="252"/>
      <c r="H43" s="148">
        <f t="shared" si="0"/>
        <v>0</v>
      </c>
      <c r="I43" s="98"/>
    </row>
    <row r="44" spans="1:9" s="102" customFormat="1" ht="19.5" customHeight="1">
      <c r="A44" s="99"/>
      <c r="B44" s="100" t="s">
        <v>105</v>
      </c>
      <c r="C44" s="110" t="s">
        <v>79</v>
      </c>
      <c r="D44" s="410"/>
      <c r="E44" s="410"/>
      <c r="F44" s="269"/>
      <c r="G44" s="269"/>
      <c r="H44" s="186">
        <f t="shared" si="0"/>
        <v>0</v>
      </c>
      <c r="I44" s="98"/>
    </row>
    <row r="45" spans="2:9" s="102" customFormat="1" ht="24.75" customHeight="1">
      <c r="B45" s="330"/>
      <c r="C45" s="329"/>
      <c r="D45" s="328"/>
      <c r="E45" s="328"/>
      <c r="F45" s="328"/>
      <c r="G45" s="328"/>
      <c r="H45" s="328"/>
      <c r="I45" s="98"/>
    </row>
    <row r="46" spans="5:6" ht="12.75">
      <c r="E46" s="112"/>
      <c r="F46" s="112"/>
    </row>
  </sheetData>
  <sheetProtection/>
  <mergeCells count="4">
    <mergeCell ref="D5:E5"/>
    <mergeCell ref="E9:F9"/>
    <mergeCell ref="B9:B11"/>
    <mergeCell ref="C9:C11"/>
  </mergeCells>
  <printOptions/>
  <pageMargins left="0.93" right="0.21" top="0.42" bottom="0.18" header="0.28" footer="0.19"/>
  <pageSetup horizontalDpi="600" verticalDpi="600" orientation="portrait" paperSize="9" scale="90" r:id="rId3"/>
  <headerFooter alignWithMargins="0">
    <oddFooter>&amp;C&amp;"Arial Narrow,Regular"&amp;10Стр. &amp;P/&amp;N</oddFooter>
  </headerFooter>
  <ignoredErrors>
    <ignoredError sqref="B42 B39 B36 B30 B26:B27 B16:B17 B12" numberStoredAsText="1"/>
    <ignoredError sqref="D26:G26 D17:G1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zoomScaleSheetLayoutView="85" zoomScalePageLayoutView="0" workbookViewId="0" topLeftCell="B4">
      <selection activeCell="D12" sqref="D12"/>
    </sheetView>
  </sheetViews>
  <sheetFormatPr defaultColWidth="9.140625" defaultRowHeight="15"/>
  <cols>
    <col min="1" max="1" width="1.7109375" style="7" customWidth="1"/>
    <col min="2" max="2" width="6.57421875" style="55" customWidth="1"/>
    <col min="3" max="3" width="43.57421875" style="7" customWidth="1"/>
    <col min="4" max="4" width="11.421875" style="7" customWidth="1"/>
    <col min="5" max="13" width="10.28125" style="7" customWidth="1"/>
    <col min="14" max="15" width="10.28125" style="56" customWidth="1"/>
    <col min="16" max="16" width="14.28125" style="56" customWidth="1"/>
    <col min="17" max="17" width="1.7109375" style="7" customWidth="1"/>
    <col min="18" max="25" width="15.8515625" style="7" customWidth="1"/>
    <col min="26" max="26" width="15.140625" style="7" customWidth="1"/>
    <col min="27" max="16384" width="9.140625" style="7" customWidth="1"/>
  </cols>
  <sheetData>
    <row r="1" spans="1:16" s="3" customFormat="1" ht="14.25" customHeight="1">
      <c r="A1" s="9" t="s">
        <v>25</v>
      </c>
      <c r="C1" s="10"/>
      <c r="D1" s="11"/>
      <c r="E1" s="11"/>
      <c r="F1" s="11"/>
      <c r="G1" s="11"/>
      <c r="H1" s="11"/>
      <c r="I1" s="1"/>
      <c r="J1" s="2"/>
      <c r="M1" s="12"/>
      <c r="N1" s="12"/>
      <c r="O1" s="12"/>
      <c r="P1" s="12"/>
    </row>
    <row r="2" spans="1:16" s="3" customFormat="1" ht="14.25" customHeight="1">
      <c r="A2" s="9"/>
      <c r="C2" s="10"/>
      <c r="D2" s="11"/>
      <c r="E2" s="11"/>
      <c r="F2" s="11"/>
      <c r="G2" s="11"/>
      <c r="H2" s="11"/>
      <c r="I2" s="1"/>
      <c r="J2" s="2"/>
      <c r="M2" s="12"/>
      <c r="N2" s="12"/>
      <c r="O2" s="12"/>
      <c r="P2" s="12"/>
    </row>
    <row r="3" spans="2:16" s="3" customFormat="1" ht="14.25" customHeight="1">
      <c r="B3" s="138" t="str">
        <f>+CONCATENATE('Naslovna strana'!B11," ",'Naslovna strana'!E11)</f>
        <v>Назив енергетског субјекта: </v>
      </c>
      <c r="C3" s="10"/>
      <c r="H3" s="4"/>
      <c r="I3" s="13"/>
      <c r="J3" s="4"/>
      <c r="K3" s="4"/>
      <c r="L3" s="4"/>
      <c r="N3" s="12"/>
      <c r="O3" s="12"/>
      <c r="P3" s="12"/>
    </row>
    <row r="4" spans="2:16" s="3" customFormat="1" ht="14.25" customHeight="1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0"/>
      <c r="H4" s="4"/>
      <c r="I4" s="13"/>
      <c r="J4" s="4"/>
      <c r="K4" s="4"/>
      <c r="L4" s="4"/>
      <c r="N4" s="12"/>
      <c r="O4" s="14"/>
      <c r="P4" s="12"/>
    </row>
    <row r="5" spans="2:16" s="4" customFormat="1" ht="14.25" customHeight="1">
      <c r="B5" s="138" t="str">
        <f>+CONCATENATE('Naslovna strana'!B25," ",'Naslovna strana'!E25)</f>
        <v>Датум обраде: </v>
      </c>
      <c r="C5" s="15"/>
      <c r="D5" s="16"/>
      <c r="F5" s="17"/>
      <c r="I5" s="13"/>
      <c r="N5" s="18"/>
      <c r="O5" s="18"/>
      <c r="P5" s="18"/>
    </row>
    <row r="6" spans="2:16" s="4" customFormat="1" ht="14.25" customHeight="1">
      <c r="B6" s="138"/>
      <c r="C6" s="15"/>
      <c r="D6" s="16"/>
      <c r="F6" s="17"/>
      <c r="I6" s="13"/>
      <c r="N6" s="18"/>
      <c r="O6" s="18"/>
      <c r="P6" s="18"/>
    </row>
    <row r="7" spans="2:16" s="3" customFormat="1" ht="15" customHeight="1">
      <c r="B7" s="608"/>
      <c r="C7" s="609"/>
      <c r="D7" s="610"/>
      <c r="E7" s="611"/>
      <c r="F7" s="612" t="str">
        <f>+CONCATENATE("Табела ГТ-16-1. Реализација тарифног елемента енергент за "," ",'Naslovna strana'!E15,". годину")</f>
        <v>Табела ГТ-16-1. Реализација тарифног елемента енергент за  . годину</v>
      </c>
      <c r="G7" s="611"/>
      <c r="H7" s="611"/>
      <c r="I7" s="611"/>
      <c r="J7" s="611"/>
      <c r="K7" s="611"/>
      <c r="L7" s="611"/>
      <c r="M7" s="611"/>
      <c r="N7" s="611"/>
      <c r="O7" s="611"/>
      <c r="P7" s="613" t="s">
        <v>283</v>
      </c>
    </row>
    <row r="8" spans="1:16" s="3" customFormat="1" ht="24.75" customHeight="1">
      <c r="A8" s="27"/>
      <c r="B8" s="20" t="s">
        <v>26</v>
      </c>
      <c r="C8" s="21" t="s">
        <v>27</v>
      </c>
      <c r="D8" s="22" t="s">
        <v>122</v>
      </c>
      <c r="E8" s="23" t="s">
        <v>123</v>
      </c>
      <c r="F8" s="23" t="s">
        <v>124</v>
      </c>
      <c r="G8" s="23" t="s">
        <v>125</v>
      </c>
      <c r="H8" s="23" t="s">
        <v>126</v>
      </c>
      <c r="I8" s="124" t="s">
        <v>127</v>
      </c>
      <c r="J8" s="22" t="s">
        <v>128</v>
      </c>
      <c r="K8" s="23" t="s">
        <v>129</v>
      </c>
      <c r="L8" s="23" t="s">
        <v>130</v>
      </c>
      <c r="M8" s="23" t="s">
        <v>131</v>
      </c>
      <c r="N8" s="24" t="s">
        <v>132</v>
      </c>
      <c r="O8" s="25" t="s">
        <v>133</v>
      </c>
      <c r="P8" s="26" t="s">
        <v>28</v>
      </c>
    </row>
    <row r="9" spans="1:26" s="3" customFormat="1" ht="27.75" customHeight="1">
      <c r="A9" s="27"/>
      <c r="B9" s="617">
        <v>1</v>
      </c>
      <c r="C9" s="28" t="s">
        <v>29</v>
      </c>
      <c r="D9" s="370"/>
      <c r="E9" s="371"/>
      <c r="F9" s="372"/>
      <c r="G9" s="372"/>
      <c r="H9" s="372"/>
      <c r="I9" s="373"/>
      <c r="J9" s="370"/>
      <c r="K9" s="372"/>
      <c r="L9" s="372"/>
      <c r="M9" s="354"/>
      <c r="N9" s="354"/>
      <c r="O9" s="376"/>
      <c r="P9" s="557">
        <f>SUM(D9:O9)</f>
        <v>0</v>
      </c>
      <c r="Z9" s="775"/>
    </row>
    <row r="10" spans="1:26" s="3" customFormat="1" ht="24.75" customHeight="1">
      <c r="A10" s="27"/>
      <c r="B10" s="32" t="s">
        <v>30</v>
      </c>
      <c r="C10" s="30" t="s">
        <v>31</v>
      </c>
      <c r="D10" s="31">
        <f>D11+D14+D17+D20</f>
        <v>0</v>
      </c>
      <c r="E10" s="181">
        <f>E11+E14+E17+E20</f>
        <v>0</v>
      </c>
      <c r="F10" s="181">
        <f>F11+F14+F17+F20</f>
        <v>0</v>
      </c>
      <c r="G10" s="123">
        <f aca="true" t="shared" si="0" ref="G10:O10">G11+G14+G17+G20</f>
        <v>0</v>
      </c>
      <c r="H10" s="123">
        <f t="shared" si="0"/>
        <v>0</v>
      </c>
      <c r="I10" s="182">
        <f t="shared" si="0"/>
        <v>0</v>
      </c>
      <c r="J10" s="181">
        <f t="shared" si="0"/>
        <v>0</v>
      </c>
      <c r="K10" s="123">
        <f t="shared" si="0"/>
        <v>0</v>
      </c>
      <c r="L10" s="123">
        <f t="shared" si="0"/>
        <v>0</v>
      </c>
      <c r="M10" s="123">
        <f t="shared" si="0"/>
        <v>0</v>
      </c>
      <c r="N10" s="123">
        <f t="shared" si="0"/>
        <v>0</v>
      </c>
      <c r="O10" s="123">
        <f t="shared" si="0"/>
        <v>0</v>
      </c>
      <c r="P10" s="558">
        <f>SUM(D10:O10)</f>
        <v>0</v>
      </c>
      <c r="R10" s="44"/>
      <c r="S10" s="44"/>
      <c r="T10" s="44"/>
      <c r="U10" s="44"/>
      <c r="V10" s="44"/>
      <c r="W10" s="44"/>
      <c r="X10" s="44"/>
      <c r="Y10" s="44"/>
      <c r="Z10" s="775"/>
    </row>
    <row r="11" spans="1:26" s="3" customFormat="1" ht="19.5" customHeight="1">
      <c r="A11" s="27"/>
      <c r="B11" s="32" t="s">
        <v>77</v>
      </c>
      <c r="C11" s="732" t="s">
        <v>144</v>
      </c>
      <c r="D11" s="117">
        <f aca="true" t="shared" si="1" ref="D11:O11">+D12+D13</f>
        <v>0</v>
      </c>
      <c r="E11" s="123">
        <f t="shared" si="1"/>
        <v>0</v>
      </c>
      <c r="F11" s="123">
        <f t="shared" si="1"/>
        <v>0</v>
      </c>
      <c r="G11" s="123">
        <f t="shared" si="1"/>
        <v>0</v>
      </c>
      <c r="H11" s="123">
        <f t="shared" si="1"/>
        <v>0</v>
      </c>
      <c r="I11" s="182">
        <f t="shared" si="1"/>
        <v>0</v>
      </c>
      <c r="J11" s="181">
        <f t="shared" si="1"/>
        <v>0</v>
      </c>
      <c r="K11" s="123">
        <f t="shared" si="1"/>
        <v>0</v>
      </c>
      <c r="L11" s="123">
        <f t="shared" si="1"/>
        <v>0</v>
      </c>
      <c r="M11" s="123">
        <f t="shared" si="1"/>
        <v>0</v>
      </c>
      <c r="N11" s="123">
        <f t="shared" si="1"/>
        <v>0</v>
      </c>
      <c r="O11" s="182">
        <f t="shared" si="1"/>
        <v>0</v>
      </c>
      <c r="P11" s="556">
        <f aca="true" t="shared" si="2" ref="P11:P26">SUM(D11:O11)</f>
        <v>0</v>
      </c>
      <c r="R11" s="44"/>
      <c r="S11" s="44"/>
      <c r="T11" s="44"/>
      <c r="U11" s="44"/>
      <c r="V11" s="44"/>
      <c r="W11" s="44"/>
      <c r="X11" s="44"/>
      <c r="Y11" s="44"/>
      <c r="Z11" s="775"/>
    </row>
    <row r="12" spans="1:26" s="3" customFormat="1" ht="18" customHeight="1">
      <c r="A12" s="27"/>
      <c r="B12" s="32" t="s">
        <v>32</v>
      </c>
      <c r="C12" s="732" t="s">
        <v>225</v>
      </c>
      <c r="D12" s="552"/>
      <c r="E12" s="553"/>
      <c r="F12" s="553"/>
      <c r="G12" s="553"/>
      <c r="H12" s="553"/>
      <c r="I12" s="554"/>
      <c r="J12" s="555"/>
      <c r="K12" s="553"/>
      <c r="L12" s="553"/>
      <c r="M12" s="354"/>
      <c r="N12" s="354"/>
      <c r="O12" s="376"/>
      <c r="P12" s="556">
        <f t="shared" si="2"/>
        <v>0</v>
      </c>
      <c r="Z12" s="775"/>
    </row>
    <row r="13" spans="1:26" s="3" customFormat="1" ht="18" customHeight="1">
      <c r="A13" s="27"/>
      <c r="B13" s="32" t="s">
        <v>33</v>
      </c>
      <c r="C13" s="831" t="s">
        <v>146</v>
      </c>
      <c r="D13" s="374"/>
      <c r="E13" s="375"/>
      <c r="F13" s="375"/>
      <c r="G13" s="375"/>
      <c r="H13" s="375"/>
      <c r="I13" s="376"/>
      <c r="J13" s="377"/>
      <c r="K13" s="375"/>
      <c r="L13" s="375"/>
      <c r="M13" s="354"/>
      <c r="N13" s="354"/>
      <c r="O13" s="376"/>
      <c r="P13" s="460">
        <f t="shared" si="2"/>
        <v>0</v>
      </c>
      <c r="Z13" s="775"/>
    </row>
    <row r="14" spans="1:26" s="3" customFormat="1" ht="18" customHeight="1">
      <c r="A14" s="27"/>
      <c r="B14" s="32" t="s">
        <v>34</v>
      </c>
      <c r="C14" s="819" t="s">
        <v>280</v>
      </c>
      <c r="D14" s="117">
        <f>+D15+D16</f>
        <v>0</v>
      </c>
      <c r="E14" s="123">
        <f aca="true" t="shared" si="3" ref="E14:O14">+E15+E16</f>
        <v>0</v>
      </c>
      <c r="F14" s="123">
        <f t="shared" si="3"/>
        <v>0</v>
      </c>
      <c r="G14" s="123">
        <f t="shared" si="3"/>
        <v>0</v>
      </c>
      <c r="H14" s="123">
        <f t="shared" si="3"/>
        <v>0</v>
      </c>
      <c r="I14" s="182">
        <f t="shared" si="3"/>
        <v>0</v>
      </c>
      <c r="J14" s="181">
        <f t="shared" si="3"/>
        <v>0</v>
      </c>
      <c r="K14" s="123">
        <f t="shared" si="3"/>
        <v>0</v>
      </c>
      <c r="L14" s="123">
        <f t="shared" si="3"/>
        <v>0</v>
      </c>
      <c r="M14" s="123">
        <f t="shared" si="3"/>
        <v>0</v>
      </c>
      <c r="N14" s="123">
        <f t="shared" si="3"/>
        <v>0</v>
      </c>
      <c r="O14" s="182">
        <f t="shared" si="3"/>
        <v>0</v>
      </c>
      <c r="P14" s="556">
        <f>SUM(D14:O14)</f>
        <v>0</v>
      </c>
      <c r="Z14" s="775"/>
    </row>
    <row r="15" spans="1:26" s="3" customFormat="1" ht="18" customHeight="1">
      <c r="A15" s="27"/>
      <c r="B15" s="32"/>
      <c r="C15" s="819" t="s">
        <v>281</v>
      </c>
      <c r="D15" s="374"/>
      <c r="E15" s="375"/>
      <c r="F15" s="375"/>
      <c r="G15" s="375"/>
      <c r="H15" s="375"/>
      <c r="I15" s="378"/>
      <c r="J15" s="379"/>
      <c r="K15" s="375"/>
      <c r="L15" s="375"/>
      <c r="M15" s="354"/>
      <c r="N15" s="354"/>
      <c r="O15" s="376"/>
      <c r="P15" s="556">
        <f t="shared" si="2"/>
        <v>0</v>
      </c>
      <c r="Z15" s="775"/>
    </row>
    <row r="16" spans="1:26" s="3" customFormat="1" ht="18" customHeight="1">
      <c r="A16" s="27"/>
      <c r="B16" s="32"/>
      <c r="C16" s="819" t="s">
        <v>282</v>
      </c>
      <c r="D16" s="374"/>
      <c r="E16" s="375"/>
      <c r="F16" s="375"/>
      <c r="G16" s="375"/>
      <c r="H16" s="375"/>
      <c r="I16" s="378"/>
      <c r="J16" s="379"/>
      <c r="K16" s="375"/>
      <c r="L16" s="375"/>
      <c r="M16" s="354"/>
      <c r="N16" s="354"/>
      <c r="O16" s="376"/>
      <c r="P16" s="460">
        <f t="shared" si="2"/>
        <v>0</v>
      </c>
      <c r="Z16" s="775"/>
    </row>
    <row r="17" spans="1:26" s="3" customFormat="1" ht="18" customHeight="1">
      <c r="A17" s="27"/>
      <c r="B17" s="32" t="s">
        <v>36</v>
      </c>
      <c r="C17" s="36" t="s">
        <v>150</v>
      </c>
      <c r="D17" s="119">
        <f>+D18+D19</f>
        <v>0</v>
      </c>
      <c r="E17" s="115">
        <f>+E18+E19</f>
        <v>0</v>
      </c>
      <c r="F17" s="115">
        <f aca="true" t="shared" si="4" ref="F17:N17">+F18+F19</f>
        <v>0</v>
      </c>
      <c r="G17" s="115">
        <f t="shared" si="4"/>
        <v>0</v>
      </c>
      <c r="H17" s="115">
        <f t="shared" si="4"/>
        <v>0</v>
      </c>
      <c r="I17" s="126">
        <f t="shared" si="4"/>
        <v>0</v>
      </c>
      <c r="J17" s="114">
        <f t="shared" si="4"/>
        <v>0</v>
      </c>
      <c r="K17" s="115">
        <f t="shared" si="4"/>
        <v>0</v>
      </c>
      <c r="L17" s="115">
        <f t="shared" si="4"/>
        <v>0</v>
      </c>
      <c r="M17" s="115">
        <f t="shared" si="4"/>
        <v>0</v>
      </c>
      <c r="N17" s="115">
        <f t="shared" si="4"/>
        <v>0</v>
      </c>
      <c r="O17" s="116">
        <f>+O18+O19</f>
        <v>0</v>
      </c>
      <c r="P17" s="460">
        <f t="shared" si="2"/>
        <v>0</v>
      </c>
      <c r="Z17" s="775"/>
    </row>
    <row r="18" spans="1:26" s="3" customFormat="1" ht="18" customHeight="1">
      <c r="A18" s="27"/>
      <c r="B18" s="32" t="s">
        <v>84</v>
      </c>
      <c r="C18" s="36" t="s">
        <v>148</v>
      </c>
      <c r="D18" s="374"/>
      <c r="E18" s="375"/>
      <c r="F18" s="375"/>
      <c r="G18" s="375"/>
      <c r="H18" s="375"/>
      <c r="I18" s="378"/>
      <c r="J18" s="379"/>
      <c r="K18" s="375"/>
      <c r="L18" s="375"/>
      <c r="M18" s="354"/>
      <c r="N18" s="354"/>
      <c r="O18" s="376"/>
      <c r="P18" s="460">
        <f t="shared" si="2"/>
        <v>0</v>
      </c>
      <c r="Z18" s="775"/>
    </row>
    <row r="19" spans="1:26" s="3" customFormat="1" ht="18" customHeight="1">
      <c r="A19" s="27"/>
      <c r="B19" s="32" t="s">
        <v>85</v>
      </c>
      <c r="C19" s="33" t="s">
        <v>147</v>
      </c>
      <c r="D19" s="380"/>
      <c r="E19" s="354"/>
      <c r="F19" s="354"/>
      <c r="G19" s="354"/>
      <c r="H19" s="354"/>
      <c r="I19" s="381"/>
      <c r="J19" s="352"/>
      <c r="K19" s="354"/>
      <c r="L19" s="354"/>
      <c r="M19" s="354"/>
      <c r="N19" s="354"/>
      <c r="O19" s="376"/>
      <c r="P19" s="556">
        <f t="shared" si="2"/>
        <v>0</v>
      </c>
      <c r="Z19" s="775"/>
    </row>
    <row r="20" spans="1:26" s="3" customFormat="1" ht="18" customHeight="1">
      <c r="A20" s="27"/>
      <c r="B20" s="32" t="s">
        <v>37</v>
      </c>
      <c r="C20" s="33" t="s">
        <v>222</v>
      </c>
      <c r="D20" s="119">
        <f>+D21+D22</f>
        <v>0</v>
      </c>
      <c r="E20" s="115">
        <f>+E21+E22</f>
        <v>0</v>
      </c>
      <c r="F20" s="115">
        <f aca="true" t="shared" si="5" ref="F20:N20">+F21+F22</f>
        <v>0</v>
      </c>
      <c r="G20" s="115">
        <f t="shared" si="5"/>
        <v>0</v>
      </c>
      <c r="H20" s="115">
        <f t="shared" si="5"/>
        <v>0</v>
      </c>
      <c r="I20" s="126">
        <f t="shared" si="5"/>
        <v>0</v>
      </c>
      <c r="J20" s="114">
        <f t="shared" si="5"/>
        <v>0</v>
      </c>
      <c r="K20" s="115">
        <f t="shared" si="5"/>
        <v>0</v>
      </c>
      <c r="L20" s="115">
        <f t="shared" si="5"/>
        <v>0</v>
      </c>
      <c r="M20" s="115">
        <f t="shared" si="5"/>
        <v>0</v>
      </c>
      <c r="N20" s="115">
        <f t="shared" si="5"/>
        <v>0</v>
      </c>
      <c r="O20" s="116">
        <f>+O21+O22</f>
        <v>0</v>
      </c>
      <c r="P20" s="460">
        <f>SUM(D20:O20)</f>
        <v>0</v>
      </c>
      <c r="Z20" s="775"/>
    </row>
    <row r="21" spans="1:26" s="3" customFormat="1" ht="18" customHeight="1">
      <c r="A21" s="27"/>
      <c r="B21" s="32" t="s">
        <v>338</v>
      </c>
      <c r="C21" s="33" t="s">
        <v>336</v>
      </c>
      <c r="D21" s="380"/>
      <c r="E21" s="354"/>
      <c r="F21" s="354"/>
      <c r="G21" s="354"/>
      <c r="H21" s="354"/>
      <c r="I21" s="381"/>
      <c r="J21" s="352"/>
      <c r="K21" s="354"/>
      <c r="L21" s="354"/>
      <c r="M21" s="354"/>
      <c r="N21" s="354"/>
      <c r="O21" s="376"/>
      <c r="P21" s="460">
        <f t="shared" si="2"/>
        <v>0</v>
      </c>
      <c r="Z21" s="775"/>
    </row>
    <row r="22" spans="1:26" s="3" customFormat="1" ht="18" customHeight="1">
      <c r="A22" s="27"/>
      <c r="B22" s="32" t="s">
        <v>339</v>
      </c>
      <c r="C22" s="33" t="s">
        <v>337</v>
      </c>
      <c r="D22" s="380"/>
      <c r="E22" s="354"/>
      <c r="F22" s="354"/>
      <c r="G22" s="354"/>
      <c r="H22" s="354"/>
      <c r="I22" s="381"/>
      <c r="J22" s="352"/>
      <c r="K22" s="354"/>
      <c r="L22" s="354"/>
      <c r="M22" s="354"/>
      <c r="N22" s="354"/>
      <c r="O22" s="376"/>
      <c r="P22" s="559">
        <f t="shared" si="2"/>
        <v>0</v>
      </c>
      <c r="Z22" s="775"/>
    </row>
    <row r="23" spans="1:26" s="3" customFormat="1" ht="24.75" customHeight="1">
      <c r="A23" s="27"/>
      <c r="B23" s="154" t="s">
        <v>38</v>
      </c>
      <c r="C23" s="38" t="s">
        <v>39</v>
      </c>
      <c r="D23" s="120">
        <f aca="true" t="shared" si="6" ref="D23:O23">+D10-D9</f>
        <v>0</v>
      </c>
      <c r="E23" s="40">
        <f t="shared" si="6"/>
        <v>0</v>
      </c>
      <c r="F23" s="40">
        <f t="shared" si="6"/>
        <v>0</v>
      </c>
      <c r="G23" s="40">
        <f t="shared" si="6"/>
        <v>0</v>
      </c>
      <c r="H23" s="40">
        <f t="shared" si="6"/>
        <v>0</v>
      </c>
      <c r="I23" s="127">
        <f t="shared" si="6"/>
        <v>0</v>
      </c>
      <c r="J23" s="39">
        <f t="shared" si="6"/>
        <v>0</v>
      </c>
      <c r="K23" s="40">
        <f t="shared" si="6"/>
        <v>0</v>
      </c>
      <c r="L23" s="40">
        <f t="shared" si="6"/>
        <v>0</v>
      </c>
      <c r="M23" s="40">
        <f t="shared" si="6"/>
        <v>0</v>
      </c>
      <c r="N23" s="40">
        <f t="shared" si="6"/>
        <v>0</v>
      </c>
      <c r="O23" s="129">
        <f t="shared" si="6"/>
        <v>0</v>
      </c>
      <c r="P23" s="556">
        <f t="shared" si="2"/>
        <v>0</v>
      </c>
      <c r="Z23" s="775"/>
    </row>
    <row r="24" spans="1:26" s="3" customFormat="1" ht="18" customHeight="1">
      <c r="A24" s="27"/>
      <c r="B24" s="154" t="s">
        <v>40</v>
      </c>
      <c r="C24" s="41" t="s">
        <v>41</v>
      </c>
      <c r="D24" s="121" t="str">
        <f aca="true" t="shared" si="7" ref="D24:P24">IF(D9=0," ",IF((100*D10/D9)&lt;=0,0,100*D10/D9))</f>
        <v> </v>
      </c>
      <c r="E24" s="43" t="str">
        <f t="shared" si="7"/>
        <v> </v>
      </c>
      <c r="F24" s="214" t="str">
        <f t="shared" si="7"/>
        <v> </v>
      </c>
      <c r="G24" s="43" t="str">
        <f t="shared" si="7"/>
        <v> </v>
      </c>
      <c r="H24" s="214" t="str">
        <f t="shared" si="7"/>
        <v> </v>
      </c>
      <c r="I24" s="128" t="str">
        <f t="shared" si="7"/>
        <v> </v>
      </c>
      <c r="J24" s="42" t="str">
        <f t="shared" si="7"/>
        <v> </v>
      </c>
      <c r="K24" s="43" t="str">
        <f t="shared" si="7"/>
        <v> </v>
      </c>
      <c r="L24" s="43" t="str">
        <f t="shared" si="7"/>
        <v> </v>
      </c>
      <c r="M24" s="43" t="str">
        <f t="shared" si="7"/>
        <v> </v>
      </c>
      <c r="N24" s="43" t="str">
        <f t="shared" si="7"/>
        <v> </v>
      </c>
      <c r="O24" s="122" t="str">
        <f t="shared" si="7"/>
        <v> </v>
      </c>
      <c r="P24" s="560" t="str">
        <f t="shared" si="7"/>
        <v> </v>
      </c>
      <c r="Z24" s="775"/>
    </row>
    <row r="25" spans="1:26" s="3" customFormat="1" ht="24.75" customHeight="1" thickBot="1">
      <c r="A25" s="27"/>
      <c r="B25" s="656">
        <v>2</v>
      </c>
      <c r="C25" s="657" t="s">
        <v>42</v>
      </c>
      <c r="D25" s="658">
        <f>D27+D39+D40+D41+D42+D43+D44</f>
        <v>0</v>
      </c>
      <c r="E25" s="793">
        <f>E27+E39+E40+E41+E42+E43+E44</f>
        <v>0</v>
      </c>
      <c r="F25" s="793">
        <f>F27+F39+F40+F41+F42+F43+F44</f>
        <v>0</v>
      </c>
      <c r="G25" s="793">
        <f aca="true" t="shared" si="8" ref="G25:O25">G27+G39+G40+G41+G42+G43+G44</f>
        <v>0</v>
      </c>
      <c r="H25" s="793">
        <f t="shared" si="8"/>
        <v>0</v>
      </c>
      <c r="I25" s="788">
        <f t="shared" si="8"/>
        <v>0</v>
      </c>
      <c r="J25" s="658">
        <f t="shared" si="8"/>
        <v>0</v>
      </c>
      <c r="K25" s="793">
        <f t="shared" si="8"/>
        <v>0</v>
      </c>
      <c r="L25" s="793">
        <f t="shared" si="8"/>
        <v>0</v>
      </c>
      <c r="M25" s="793">
        <f t="shared" si="8"/>
        <v>0</v>
      </c>
      <c r="N25" s="793">
        <f t="shared" si="8"/>
        <v>0</v>
      </c>
      <c r="O25" s="797">
        <f t="shared" si="8"/>
        <v>0</v>
      </c>
      <c r="P25" s="659">
        <f t="shared" si="2"/>
        <v>0</v>
      </c>
      <c r="R25" s="44"/>
      <c r="S25" s="44"/>
      <c r="T25" s="44"/>
      <c r="U25" s="44"/>
      <c r="V25" s="44"/>
      <c r="W25" s="44"/>
      <c r="X25" s="44"/>
      <c r="Y25" s="44"/>
      <c r="Z25" s="775"/>
    </row>
    <row r="26" spans="1:26" s="3" customFormat="1" ht="24.75" customHeight="1" thickBot="1">
      <c r="A26" s="27"/>
      <c r="B26" s="668" t="s">
        <v>319</v>
      </c>
      <c r="C26" s="661" t="s">
        <v>318</v>
      </c>
      <c r="D26" s="791">
        <f>+D27+D39</f>
        <v>0</v>
      </c>
      <c r="E26" s="794">
        <f aca="true" t="shared" si="9" ref="E26:O26">+E27+E39</f>
        <v>0</v>
      </c>
      <c r="F26" s="794">
        <f t="shared" si="9"/>
        <v>0</v>
      </c>
      <c r="G26" s="794">
        <f t="shared" si="9"/>
        <v>0</v>
      </c>
      <c r="H26" s="794">
        <f t="shared" si="9"/>
        <v>0</v>
      </c>
      <c r="I26" s="789">
        <f t="shared" si="9"/>
        <v>0</v>
      </c>
      <c r="J26" s="791">
        <f t="shared" si="9"/>
        <v>0</v>
      </c>
      <c r="K26" s="794">
        <f t="shared" si="9"/>
        <v>0</v>
      </c>
      <c r="L26" s="794">
        <f t="shared" si="9"/>
        <v>0</v>
      </c>
      <c r="M26" s="796">
        <f t="shared" si="9"/>
        <v>0</v>
      </c>
      <c r="N26" s="794">
        <f t="shared" si="9"/>
        <v>0</v>
      </c>
      <c r="O26" s="789">
        <f t="shared" si="9"/>
        <v>0</v>
      </c>
      <c r="P26" s="669">
        <f t="shared" si="2"/>
        <v>0</v>
      </c>
      <c r="R26" s="44"/>
      <c r="S26" s="44"/>
      <c r="T26" s="44"/>
      <c r="U26" s="44"/>
      <c r="V26" s="44"/>
      <c r="W26" s="44"/>
      <c r="X26" s="44"/>
      <c r="Y26" s="44"/>
      <c r="Z26" s="775"/>
    </row>
    <row r="27" spans="1:26" s="3" customFormat="1" ht="24.75" customHeight="1">
      <c r="A27" s="27"/>
      <c r="B27" s="660" t="s">
        <v>43</v>
      </c>
      <c r="C27" s="661" t="s">
        <v>320</v>
      </c>
      <c r="D27" s="792">
        <f>D28+D31+D34+D37+D38</f>
        <v>0</v>
      </c>
      <c r="E27" s="795">
        <f aca="true" t="shared" si="10" ref="E27:O27">E28+E31+E34+E37+E38</f>
        <v>0</v>
      </c>
      <c r="F27" s="795">
        <f t="shared" si="10"/>
        <v>0</v>
      </c>
      <c r="G27" s="795">
        <f t="shared" si="10"/>
        <v>0</v>
      </c>
      <c r="H27" s="795">
        <f t="shared" si="10"/>
        <v>0</v>
      </c>
      <c r="I27" s="790">
        <f t="shared" si="10"/>
        <v>0</v>
      </c>
      <c r="J27" s="792">
        <f t="shared" si="10"/>
        <v>0</v>
      </c>
      <c r="K27" s="795">
        <f t="shared" si="10"/>
        <v>0</v>
      </c>
      <c r="L27" s="795">
        <f t="shared" si="10"/>
        <v>0</v>
      </c>
      <c r="M27" s="795">
        <f t="shared" si="10"/>
        <v>0</v>
      </c>
      <c r="N27" s="795">
        <f t="shared" si="10"/>
        <v>0</v>
      </c>
      <c r="O27" s="798">
        <f t="shared" si="10"/>
        <v>0</v>
      </c>
      <c r="P27" s="662">
        <f aca="true" t="shared" si="11" ref="P27:P33">SUM(D27:O27)</f>
        <v>0</v>
      </c>
      <c r="R27" s="44"/>
      <c r="S27" s="44"/>
      <c r="T27" s="44"/>
      <c r="U27" s="44"/>
      <c r="V27" s="44"/>
      <c r="W27" s="44"/>
      <c r="X27" s="44"/>
      <c r="Y27" s="44"/>
      <c r="Z27" s="775"/>
    </row>
    <row r="28" spans="1:26" s="3" customFormat="1" ht="18" customHeight="1">
      <c r="A28" s="27"/>
      <c r="B28" s="154" t="s">
        <v>44</v>
      </c>
      <c r="C28" s="223" t="s">
        <v>149</v>
      </c>
      <c r="D28" s="120">
        <f>+D29+D30</f>
        <v>0</v>
      </c>
      <c r="E28" s="40">
        <f aca="true" t="shared" si="12" ref="E28:O28">+E29+E30</f>
        <v>0</v>
      </c>
      <c r="F28" s="40">
        <f t="shared" si="12"/>
        <v>0</v>
      </c>
      <c r="G28" s="40">
        <f t="shared" si="12"/>
        <v>0</v>
      </c>
      <c r="H28" s="40">
        <f t="shared" si="12"/>
        <v>0</v>
      </c>
      <c r="I28" s="127">
        <f t="shared" si="12"/>
        <v>0</v>
      </c>
      <c r="J28" s="39">
        <f t="shared" si="12"/>
        <v>0</v>
      </c>
      <c r="K28" s="40">
        <f t="shared" si="12"/>
        <v>0</v>
      </c>
      <c r="L28" s="40">
        <f t="shared" si="12"/>
        <v>0</v>
      </c>
      <c r="M28" s="40">
        <f t="shared" si="12"/>
        <v>0</v>
      </c>
      <c r="N28" s="40">
        <f t="shared" si="12"/>
        <v>0</v>
      </c>
      <c r="O28" s="577">
        <f t="shared" si="12"/>
        <v>0</v>
      </c>
      <c r="P28" s="561">
        <f t="shared" si="11"/>
        <v>0</v>
      </c>
      <c r="R28" s="44"/>
      <c r="S28" s="44"/>
      <c r="T28" s="44"/>
      <c r="U28" s="44"/>
      <c r="V28" s="44"/>
      <c r="W28" s="44"/>
      <c r="Z28" s="775"/>
    </row>
    <row r="29" spans="1:23" s="3" customFormat="1" ht="18" customHeight="1">
      <c r="A29" s="27"/>
      <c r="B29" s="154" t="s">
        <v>170</v>
      </c>
      <c r="C29" s="46" t="s">
        <v>227</v>
      </c>
      <c r="D29" s="382"/>
      <c r="E29" s="347"/>
      <c r="F29" s="347"/>
      <c r="G29" s="347"/>
      <c r="H29" s="347"/>
      <c r="I29" s="383"/>
      <c r="J29" s="346"/>
      <c r="K29" s="347"/>
      <c r="L29" s="347"/>
      <c r="M29" s="354"/>
      <c r="N29" s="354"/>
      <c r="O29" s="388"/>
      <c r="P29" s="460">
        <f t="shared" si="11"/>
        <v>0</v>
      </c>
      <c r="R29" s="44"/>
      <c r="S29" s="44"/>
      <c r="T29" s="44"/>
      <c r="U29" s="44"/>
      <c r="V29" s="44"/>
      <c r="W29" s="44"/>
    </row>
    <row r="30" spans="1:23" s="3" customFormat="1" ht="18" customHeight="1">
      <c r="A30" s="27"/>
      <c r="B30" s="32" t="s">
        <v>171</v>
      </c>
      <c r="C30" s="45" t="s">
        <v>228</v>
      </c>
      <c r="D30" s="353"/>
      <c r="E30" s="354"/>
      <c r="F30" s="354"/>
      <c r="G30" s="354"/>
      <c r="H30" s="354"/>
      <c r="I30" s="376"/>
      <c r="J30" s="787"/>
      <c r="K30" s="354"/>
      <c r="L30" s="354"/>
      <c r="M30" s="347"/>
      <c r="N30" s="347"/>
      <c r="O30" s="388"/>
      <c r="P30" s="460">
        <f t="shared" si="11"/>
        <v>0</v>
      </c>
      <c r="R30" s="44"/>
      <c r="S30" s="44"/>
      <c r="T30" s="44"/>
      <c r="U30" s="44"/>
      <c r="V30" s="44"/>
      <c r="W30" s="44"/>
    </row>
    <row r="31" spans="1:23" s="3" customFormat="1" ht="18" customHeight="1">
      <c r="A31" s="27"/>
      <c r="B31" s="32" t="s">
        <v>47</v>
      </c>
      <c r="C31" s="47" t="s">
        <v>48</v>
      </c>
      <c r="D31" s="118">
        <f>+D32+D33</f>
        <v>0</v>
      </c>
      <c r="E31" s="35">
        <f aca="true" t="shared" si="13" ref="E31:M31">+E32+E33</f>
        <v>0</v>
      </c>
      <c r="F31" s="35">
        <f t="shared" si="13"/>
        <v>0</v>
      </c>
      <c r="G31" s="35">
        <f t="shared" si="13"/>
        <v>0</v>
      </c>
      <c r="H31" s="35">
        <f t="shared" si="13"/>
        <v>0</v>
      </c>
      <c r="I31" s="362">
        <f t="shared" si="13"/>
        <v>0</v>
      </c>
      <c r="J31" s="466">
        <f t="shared" si="13"/>
        <v>0</v>
      </c>
      <c r="K31" s="35">
        <f t="shared" si="13"/>
        <v>0</v>
      </c>
      <c r="L31" s="35">
        <f t="shared" si="13"/>
        <v>0</v>
      </c>
      <c r="M31" s="35">
        <f t="shared" si="13"/>
        <v>0</v>
      </c>
      <c r="N31" s="35">
        <f>+N32+N33</f>
        <v>0</v>
      </c>
      <c r="O31" s="362">
        <f>+O32+O33</f>
        <v>0</v>
      </c>
      <c r="P31" s="556">
        <f t="shared" si="11"/>
        <v>0</v>
      </c>
      <c r="R31" s="44"/>
      <c r="S31" s="44"/>
      <c r="T31" s="44"/>
      <c r="U31" s="44"/>
      <c r="V31" s="44"/>
      <c r="W31" s="44"/>
    </row>
    <row r="32" spans="1:23" s="3" customFormat="1" ht="26.25" customHeight="1">
      <c r="A32" s="27"/>
      <c r="B32" s="154" t="s">
        <v>49</v>
      </c>
      <c r="C32" s="474" t="s">
        <v>251</v>
      </c>
      <c r="D32" s="382"/>
      <c r="E32" s="347"/>
      <c r="F32" s="347"/>
      <c r="G32" s="347"/>
      <c r="H32" s="347"/>
      <c r="I32" s="383"/>
      <c r="J32" s="346"/>
      <c r="K32" s="347"/>
      <c r="L32" s="347"/>
      <c r="M32" s="354"/>
      <c r="N32" s="354"/>
      <c r="O32" s="388"/>
      <c r="P32" s="460">
        <f t="shared" si="11"/>
        <v>0</v>
      </c>
      <c r="R32" s="44"/>
      <c r="S32" s="44"/>
      <c r="T32" s="44"/>
      <c r="U32" s="44"/>
      <c r="V32" s="44"/>
      <c r="W32" s="44"/>
    </row>
    <row r="33" spans="1:23" s="3" customFormat="1" ht="18" customHeight="1">
      <c r="A33" s="27"/>
      <c r="B33" s="32" t="s">
        <v>46</v>
      </c>
      <c r="C33" s="45" t="s">
        <v>239</v>
      </c>
      <c r="D33" s="380"/>
      <c r="E33" s="354"/>
      <c r="F33" s="354"/>
      <c r="G33" s="354"/>
      <c r="H33" s="354"/>
      <c r="I33" s="381"/>
      <c r="J33" s="352"/>
      <c r="K33" s="354"/>
      <c r="L33" s="354"/>
      <c r="M33" s="375"/>
      <c r="N33" s="375"/>
      <c r="O33" s="388"/>
      <c r="P33" s="460">
        <f t="shared" si="11"/>
        <v>0</v>
      </c>
      <c r="R33" s="44"/>
      <c r="S33" s="44"/>
      <c r="T33" s="44"/>
      <c r="U33" s="44"/>
      <c r="V33" s="44"/>
      <c r="W33" s="44"/>
    </row>
    <row r="34" spans="1:23" s="3" customFormat="1" ht="18" customHeight="1">
      <c r="A34" s="27"/>
      <c r="B34" s="32" t="s">
        <v>50</v>
      </c>
      <c r="C34" s="45" t="s">
        <v>35</v>
      </c>
      <c r="D34" s="118">
        <f>+D35+D36</f>
        <v>0</v>
      </c>
      <c r="E34" s="35">
        <f aca="true" t="shared" si="14" ref="E34:M34">+E35+E36</f>
        <v>0</v>
      </c>
      <c r="F34" s="35">
        <f t="shared" si="14"/>
        <v>0</v>
      </c>
      <c r="G34" s="35">
        <f t="shared" si="14"/>
        <v>0</v>
      </c>
      <c r="H34" s="35">
        <f t="shared" si="14"/>
        <v>0</v>
      </c>
      <c r="I34" s="125">
        <f t="shared" si="14"/>
        <v>0</v>
      </c>
      <c r="J34" s="34">
        <f t="shared" si="14"/>
        <v>0</v>
      </c>
      <c r="K34" s="35">
        <f t="shared" si="14"/>
        <v>0</v>
      </c>
      <c r="L34" s="35">
        <f t="shared" si="14"/>
        <v>0</v>
      </c>
      <c r="M34" s="35">
        <f t="shared" si="14"/>
        <v>0</v>
      </c>
      <c r="N34" s="35">
        <f>+N35+N36</f>
        <v>0</v>
      </c>
      <c r="O34" s="362">
        <f>+O35+O36</f>
        <v>0</v>
      </c>
      <c r="P34" s="556">
        <f>SUM(D34:O34)</f>
        <v>0</v>
      </c>
      <c r="R34" s="44"/>
      <c r="S34" s="44"/>
      <c r="T34" s="44"/>
      <c r="U34" s="44"/>
      <c r="V34" s="44"/>
      <c r="W34" s="44"/>
    </row>
    <row r="35" spans="1:24" s="3" customFormat="1" ht="18" customHeight="1">
      <c r="A35" s="27"/>
      <c r="B35" s="29" t="s">
        <v>341</v>
      </c>
      <c r="C35" s="722" t="s">
        <v>343</v>
      </c>
      <c r="D35" s="384"/>
      <c r="E35" s="385"/>
      <c r="F35" s="354"/>
      <c r="G35" s="354"/>
      <c r="H35" s="354"/>
      <c r="I35" s="381"/>
      <c r="J35" s="352"/>
      <c r="K35" s="354"/>
      <c r="L35" s="354"/>
      <c r="M35" s="354"/>
      <c r="N35" s="354"/>
      <c r="O35" s="388"/>
      <c r="P35" s="556"/>
      <c r="R35" s="44"/>
      <c r="S35" s="44"/>
      <c r="T35" s="44"/>
      <c r="U35" s="44"/>
      <c r="V35" s="44"/>
      <c r="W35" s="44"/>
      <c r="X35" s="44"/>
    </row>
    <row r="36" spans="1:24" s="3" customFormat="1" ht="18" customHeight="1">
      <c r="A36" s="27"/>
      <c r="B36" s="29" t="s">
        <v>342</v>
      </c>
      <c r="C36" s="723" t="s">
        <v>340</v>
      </c>
      <c r="D36" s="384"/>
      <c r="E36" s="385"/>
      <c r="F36" s="347"/>
      <c r="G36" s="347"/>
      <c r="H36" s="347"/>
      <c r="I36" s="383"/>
      <c r="J36" s="346"/>
      <c r="K36" s="347"/>
      <c r="L36" s="347"/>
      <c r="M36" s="347"/>
      <c r="N36" s="347"/>
      <c r="O36" s="388"/>
      <c r="P36" s="721"/>
      <c r="R36" s="44"/>
      <c r="S36" s="44"/>
      <c r="T36" s="44"/>
      <c r="U36" s="44"/>
      <c r="V36" s="44"/>
      <c r="W36" s="44"/>
      <c r="X36" s="44"/>
    </row>
    <row r="37" spans="1:23" s="3" customFormat="1" ht="18" customHeight="1">
      <c r="A37" s="27"/>
      <c r="B37" s="618" t="s">
        <v>51</v>
      </c>
      <c r="C37" s="48" t="s">
        <v>221</v>
      </c>
      <c r="D37" s="384"/>
      <c r="E37" s="385"/>
      <c r="F37" s="385"/>
      <c r="G37" s="385"/>
      <c r="H37" s="385"/>
      <c r="I37" s="386"/>
      <c r="J37" s="387"/>
      <c r="K37" s="385"/>
      <c r="L37" s="385"/>
      <c r="M37" s="354"/>
      <c r="N37" s="354"/>
      <c r="O37" s="388"/>
      <c r="P37" s="559">
        <f aca="true" t="shared" si="15" ref="P37:P44">SUM(D37:O37)</f>
        <v>0</v>
      </c>
      <c r="R37" s="44"/>
      <c r="S37" s="44"/>
      <c r="T37" s="44"/>
      <c r="U37" s="44"/>
      <c r="V37" s="44"/>
      <c r="W37" s="44"/>
    </row>
    <row r="38" spans="1:16" s="3" customFormat="1" ht="18" customHeight="1">
      <c r="A38" s="27"/>
      <c r="B38" s="459" t="s">
        <v>52</v>
      </c>
      <c r="C38" s="664" t="s">
        <v>245</v>
      </c>
      <c r="D38" s="665"/>
      <c r="E38" s="469"/>
      <c r="F38" s="469"/>
      <c r="G38" s="469"/>
      <c r="H38" s="469"/>
      <c r="I38" s="666"/>
      <c r="J38" s="665"/>
      <c r="K38" s="469"/>
      <c r="L38" s="469"/>
      <c r="M38" s="469"/>
      <c r="N38" s="469"/>
      <c r="O38" s="389"/>
      <c r="P38" s="632">
        <f t="shared" si="15"/>
        <v>0</v>
      </c>
    </row>
    <row r="39" spans="1:16" s="3" customFormat="1" ht="18" customHeight="1">
      <c r="A39" s="27"/>
      <c r="B39" s="187" t="s">
        <v>151</v>
      </c>
      <c r="C39" s="667" t="s">
        <v>321</v>
      </c>
      <c r="D39" s="390"/>
      <c r="E39" s="391"/>
      <c r="F39" s="391"/>
      <c r="G39" s="391"/>
      <c r="H39" s="391"/>
      <c r="I39" s="392"/>
      <c r="J39" s="393"/>
      <c r="K39" s="391"/>
      <c r="L39" s="391"/>
      <c r="M39" s="391"/>
      <c r="N39" s="391"/>
      <c r="O39" s="391"/>
      <c r="P39" s="631">
        <f>SUM(E39:O39)</f>
        <v>0</v>
      </c>
    </row>
    <row r="40" spans="1:16" s="3" customFormat="1" ht="18" customHeight="1">
      <c r="A40" s="27"/>
      <c r="B40" s="154" t="s">
        <v>98</v>
      </c>
      <c r="C40" s="663" t="s">
        <v>153</v>
      </c>
      <c r="D40" s="382"/>
      <c r="E40" s="347"/>
      <c r="F40" s="347"/>
      <c r="G40" s="347"/>
      <c r="H40" s="347"/>
      <c r="I40" s="383"/>
      <c r="J40" s="346"/>
      <c r="K40" s="347"/>
      <c r="L40" s="347"/>
      <c r="M40" s="375"/>
      <c r="N40" s="375"/>
      <c r="O40" s="388"/>
      <c r="P40" s="460">
        <f t="shared" si="15"/>
        <v>0</v>
      </c>
    </row>
    <row r="41" spans="1:16" s="3" customFormat="1" ht="18" customHeight="1">
      <c r="A41" s="27"/>
      <c r="B41" s="32" t="s">
        <v>99</v>
      </c>
      <c r="C41" s="48" t="s">
        <v>152</v>
      </c>
      <c r="D41" s="384"/>
      <c r="E41" s="385"/>
      <c r="F41" s="385"/>
      <c r="G41" s="385"/>
      <c r="H41" s="385"/>
      <c r="I41" s="386"/>
      <c r="J41" s="387"/>
      <c r="K41" s="385"/>
      <c r="L41" s="385"/>
      <c r="M41" s="354"/>
      <c r="N41" s="354"/>
      <c r="O41" s="388"/>
      <c r="P41" s="556">
        <f t="shared" si="15"/>
        <v>0</v>
      </c>
    </row>
    <row r="42" spans="1:16" s="3" customFormat="1" ht="18" customHeight="1">
      <c r="A42" s="27"/>
      <c r="B42" s="32" t="s">
        <v>55</v>
      </c>
      <c r="C42" s="48" t="s">
        <v>83</v>
      </c>
      <c r="D42" s="384"/>
      <c r="E42" s="385"/>
      <c r="F42" s="385"/>
      <c r="G42" s="385"/>
      <c r="H42" s="385"/>
      <c r="I42" s="386"/>
      <c r="J42" s="387"/>
      <c r="K42" s="385"/>
      <c r="L42" s="354"/>
      <c r="M42" s="354"/>
      <c r="N42" s="354"/>
      <c r="O42" s="388"/>
      <c r="P42" s="556">
        <f t="shared" si="15"/>
        <v>0</v>
      </c>
    </row>
    <row r="43" spans="1:16" s="3" customFormat="1" ht="18" customHeight="1">
      <c r="A43" s="27"/>
      <c r="B43" s="32" t="s">
        <v>56</v>
      </c>
      <c r="C43" s="45" t="s">
        <v>57</v>
      </c>
      <c r="D43" s="380"/>
      <c r="E43" s="354"/>
      <c r="F43" s="354"/>
      <c r="G43" s="354"/>
      <c r="H43" s="354"/>
      <c r="I43" s="381"/>
      <c r="J43" s="352"/>
      <c r="K43" s="354"/>
      <c r="L43" s="375"/>
      <c r="M43" s="354"/>
      <c r="N43" s="354"/>
      <c r="O43" s="376"/>
      <c r="P43" s="556">
        <f t="shared" si="15"/>
        <v>0</v>
      </c>
    </row>
    <row r="44" spans="1:16" s="3" customFormat="1" ht="18" customHeight="1">
      <c r="A44" s="27"/>
      <c r="B44" s="32" t="s">
        <v>58</v>
      </c>
      <c r="C44" s="33" t="s">
        <v>344</v>
      </c>
      <c r="D44" s="374"/>
      <c r="E44" s="354"/>
      <c r="F44" s="354"/>
      <c r="G44" s="354"/>
      <c r="H44" s="354"/>
      <c r="I44" s="381"/>
      <c r="J44" s="352"/>
      <c r="K44" s="354"/>
      <c r="L44" s="354"/>
      <c r="M44" s="347"/>
      <c r="N44" s="347"/>
      <c r="O44" s="388"/>
      <c r="P44" s="556">
        <f t="shared" si="15"/>
        <v>0</v>
      </c>
    </row>
    <row r="45" spans="1:16" s="3" customFormat="1" ht="24.75" customHeight="1">
      <c r="A45" s="27"/>
      <c r="B45" s="316" t="s">
        <v>59</v>
      </c>
      <c r="C45" s="512" t="s">
        <v>60</v>
      </c>
      <c r="D45" s="390"/>
      <c r="E45" s="391"/>
      <c r="F45" s="391"/>
      <c r="G45" s="391"/>
      <c r="H45" s="391"/>
      <c r="I45" s="392"/>
      <c r="J45" s="393"/>
      <c r="K45" s="391"/>
      <c r="L45" s="391"/>
      <c r="M45" s="391"/>
      <c r="N45" s="391"/>
      <c r="O45" s="391"/>
      <c r="P45" s="50">
        <f>SUM(D45:O45)</f>
        <v>0</v>
      </c>
    </row>
    <row r="46" spans="1:16" s="3" customFormat="1" ht="24.75" customHeight="1">
      <c r="A46" s="27"/>
      <c r="B46" s="534" t="s">
        <v>61</v>
      </c>
      <c r="C46" s="51" t="s">
        <v>62</v>
      </c>
      <c r="D46" s="514">
        <f aca="true" t="shared" si="16" ref="D46:O46">+D10-D25-D45</f>
        <v>0</v>
      </c>
      <c r="E46" s="515">
        <f t="shared" si="16"/>
        <v>0</v>
      </c>
      <c r="F46" s="515">
        <f t="shared" si="16"/>
        <v>0</v>
      </c>
      <c r="G46" s="515">
        <f t="shared" si="16"/>
        <v>0</v>
      </c>
      <c r="H46" s="515">
        <f t="shared" si="16"/>
        <v>0</v>
      </c>
      <c r="I46" s="516">
        <f t="shared" si="16"/>
        <v>0</v>
      </c>
      <c r="J46" s="517">
        <f t="shared" si="16"/>
        <v>0</v>
      </c>
      <c r="K46" s="517">
        <f t="shared" si="16"/>
        <v>0</v>
      </c>
      <c r="L46" s="517">
        <f t="shared" si="16"/>
        <v>0</v>
      </c>
      <c r="M46" s="517">
        <f t="shared" si="16"/>
        <v>0</v>
      </c>
      <c r="N46" s="517">
        <f t="shared" si="16"/>
        <v>0</v>
      </c>
      <c r="O46" s="516">
        <f t="shared" si="16"/>
        <v>0</v>
      </c>
      <c r="P46" s="562">
        <f>SUM(D46:O46)</f>
        <v>0</v>
      </c>
    </row>
    <row r="47" spans="1:17" s="3" customFormat="1" ht="18" customHeight="1">
      <c r="A47" s="27"/>
      <c r="B47" s="187" t="s">
        <v>63</v>
      </c>
      <c r="C47" s="52" t="s">
        <v>64</v>
      </c>
      <c r="D47" s="518" t="str">
        <f aca="true" t="shared" si="17" ref="D47:P47">IF(D10=0," ",IF(D10=0,0,100*(D10-D25-D45)/D10))</f>
        <v> </v>
      </c>
      <c r="E47" s="519" t="str">
        <f t="shared" si="17"/>
        <v> </v>
      </c>
      <c r="F47" s="519" t="str">
        <f t="shared" si="17"/>
        <v> </v>
      </c>
      <c r="G47" s="519" t="str">
        <f t="shared" si="17"/>
        <v> </v>
      </c>
      <c r="H47" s="519" t="str">
        <f t="shared" si="17"/>
        <v> </v>
      </c>
      <c r="I47" s="520" t="str">
        <f t="shared" si="17"/>
        <v> </v>
      </c>
      <c r="J47" s="518" t="str">
        <f t="shared" si="17"/>
        <v> </v>
      </c>
      <c r="K47" s="519" t="str">
        <f t="shared" si="17"/>
        <v> </v>
      </c>
      <c r="L47" s="519" t="str">
        <f t="shared" si="17"/>
        <v> </v>
      </c>
      <c r="M47" s="519" t="str">
        <f t="shared" si="17"/>
        <v> </v>
      </c>
      <c r="N47" s="519" t="str">
        <f t="shared" si="17"/>
        <v> </v>
      </c>
      <c r="O47" s="520" t="str">
        <f t="shared" si="17"/>
        <v> </v>
      </c>
      <c r="P47" s="536" t="str">
        <f t="shared" si="17"/>
        <v> </v>
      </c>
      <c r="Q47" s="1"/>
    </row>
    <row r="48" spans="1:16" s="53" customFormat="1" ht="19.5" customHeight="1">
      <c r="A48" s="535"/>
      <c r="B48" s="619" t="s">
        <v>156</v>
      </c>
      <c r="C48" s="513" t="s">
        <v>277</v>
      </c>
      <c r="D48" s="521"/>
      <c r="E48" s="522"/>
      <c r="F48" s="522"/>
      <c r="G48" s="522"/>
      <c r="H48" s="522"/>
      <c r="I48" s="523"/>
      <c r="J48" s="522"/>
      <c r="K48" s="522"/>
      <c r="L48" s="522"/>
      <c r="M48" s="522"/>
      <c r="N48" s="522"/>
      <c r="O48" s="523"/>
      <c r="P48" s="537"/>
    </row>
    <row r="49" spans="1:16" s="53" customFormat="1" ht="19.5" customHeight="1">
      <c r="A49" s="535"/>
      <c r="B49" s="614" t="s">
        <v>278</v>
      </c>
      <c r="C49" s="615"/>
      <c r="D49" s="524"/>
      <c r="E49" s="525"/>
      <c r="F49" s="525"/>
      <c r="G49" s="525"/>
      <c r="H49" s="525"/>
      <c r="I49" s="526"/>
      <c r="J49" s="524"/>
      <c r="K49" s="525"/>
      <c r="L49" s="525">
        <f>IF($P48=$P$47,L$46,(L$10*$P$48))</f>
        <v>0</v>
      </c>
      <c r="M49" s="525">
        <f>IF($P48=$P$47,M$46,(M$10*$P$48))</f>
        <v>0</v>
      </c>
      <c r="N49" s="526">
        <f>IF($P48=$P$47,N$46,(N$10*$P$48))</f>
        <v>0</v>
      </c>
      <c r="O49" s="527">
        <f>IF($P48=$P$47,O$46,(O$10*$P$48))</f>
        <v>0</v>
      </c>
      <c r="P49" s="616">
        <f>SUM(D49:O49)</f>
        <v>0</v>
      </c>
    </row>
    <row r="50" ht="12.75" hidden="1"/>
    <row r="51" spans="4:9" ht="12.75" hidden="1">
      <c r="D51" s="738"/>
      <c r="E51" s="738"/>
      <c r="F51" s="738"/>
      <c r="G51" s="738"/>
      <c r="H51" s="738"/>
      <c r="I51" s="738"/>
    </row>
    <row r="52" ht="12.75" hidden="1"/>
    <row r="53" ht="12.75" hidden="1"/>
    <row r="54" ht="12.75" hidden="1"/>
    <row r="55" ht="12.75" hidden="1"/>
    <row r="56" ht="12.75" hidden="1"/>
    <row r="57" ht="12.75" hidden="1"/>
    <row r="59" spans="3:16" ht="13.5">
      <c r="C59" s="738"/>
      <c r="D59" s="754"/>
      <c r="E59" s="754"/>
      <c r="F59" s="754"/>
      <c r="G59" s="754"/>
      <c r="H59" s="754"/>
      <c r="I59" s="754"/>
      <c r="J59" s="738"/>
      <c r="K59" s="738"/>
      <c r="P59" s="738"/>
    </row>
    <row r="60" spans="3:11" ht="13.5">
      <c r="C60" s="738"/>
      <c r="D60" s="754"/>
      <c r="E60" s="754"/>
      <c r="F60" s="754"/>
      <c r="G60" s="754"/>
      <c r="H60" s="754"/>
      <c r="I60" s="754"/>
      <c r="J60" s="738"/>
      <c r="K60" s="738"/>
    </row>
    <row r="61" spans="3:11" ht="13.5">
      <c r="C61" s="738"/>
      <c r="D61" s="754"/>
      <c r="E61" s="754"/>
      <c r="F61" s="754"/>
      <c r="G61" s="754"/>
      <c r="H61" s="754"/>
      <c r="I61" s="754"/>
      <c r="J61" s="738"/>
      <c r="K61" s="738"/>
    </row>
    <row r="62" spans="3:11" ht="13.5">
      <c r="C62" s="738"/>
      <c r="D62" s="754"/>
      <c r="E62" s="754"/>
      <c r="F62" s="754"/>
      <c r="G62" s="754"/>
      <c r="H62" s="754"/>
      <c r="I62" s="754"/>
      <c r="J62" s="738"/>
      <c r="K62" s="738"/>
    </row>
    <row r="63" spans="3:11" ht="13.5">
      <c r="C63" s="738"/>
      <c r="D63" s="754"/>
      <c r="E63" s="754"/>
      <c r="F63" s="754"/>
      <c r="G63" s="754"/>
      <c r="H63" s="754"/>
      <c r="I63" s="754"/>
      <c r="J63" s="738"/>
      <c r="K63" s="738"/>
    </row>
    <row r="64" spans="3:11" ht="13.5">
      <c r="C64" s="738"/>
      <c r="D64" s="754"/>
      <c r="E64" s="754"/>
      <c r="F64" s="754"/>
      <c r="G64" s="754"/>
      <c r="H64" s="754"/>
      <c r="I64" s="754"/>
      <c r="J64" s="738"/>
      <c r="K64" s="738"/>
    </row>
    <row r="65" spans="3:11" ht="13.5">
      <c r="C65" s="738"/>
      <c r="D65" s="754"/>
      <c r="E65" s="754"/>
      <c r="F65" s="754"/>
      <c r="G65" s="754"/>
      <c r="H65" s="754"/>
      <c r="I65" s="754"/>
      <c r="J65" s="738"/>
      <c r="K65" s="738"/>
    </row>
    <row r="66" spans="3:11" ht="13.5">
      <c r="C66" s="738"/>
      <c r="D66" s="754"/>
      <c r="E66" s="754"/>
      <c r="F66" s="754"/>
      <c r="G66" s="754"/>
      <c r="H66" s="754"/>
      <c r="I66" s="754"/>
      <c r="J66" s="738"/>
      <c r="K66" s="738"/>
    </row>
    <row r="67" spans="3:11" ht="13.5">
      <c r="C67" s="738"/>
      <c r="D67" s="754"/>
      <c r="E67" s="754"/>
      <c r="F67" s="754"/>
      <c r="G67" s="754"/>
      <c r="H67" s="754"/>
      <c r="I67" s="754"/>
      <c r="J67" s="738"/>
      <c r="K67" s="738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49" r:id="rId1"/>
  <headerFooter alignWithMargins="0">
    <oddFooter>&amp;C&amp;"Arial Narrow,Regular"&amp;10Стр. &amp;P/&amp;N</oddFooter>
  </headerFooter>
  <ignoredErrors>
    <ignoredError sqref="D17:L17 M11:O11 M23:O24 M27:O28 M25:N25 D20:O20" unlockedFormula="1"/>
    <ignoredError sqref="P24 P39" formula="1"/>
    <ignoredError sqref="B46:B47 B10 B27 B42:B45" numberStoredAsText="1"/>
    <ignoredError sqref="M14:O14 M17:O17 M31:O3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D13" sqref="D13"/>
    </sheetView>
  </sheetViews>
  <sheetFormatPr defaultColWidth="9.140625" defaultRowHeight="15"/>
  <cols>
    <col min="1" max="1" width="1.57421875" style="262" customWidth="1"/>
    <col min="2" max="2" width="5.140625" style="262" customWidth="1"/>
    <col min="3" max="3" width="34.7109375" style="262" customWidth="1"/>
    <col min="4" max="4" width="8.7109375" style="262" customWidth="1"/>
    <col min="5" max="12" width="8.421875" style="262" customWidth="1"/>
    <col min="13" max="15" width="8.7109375" style="262" customWidth="1"/>
    <col min="16" max="16384" width="9.140625" style="262" customWidth="1"/>
  </cols>
  <sheetData>
    <row r="1" spans="1:15" ht="15" customHeight="1">
      <c r="A1" s="318" t="s">
        <v>25</v>
      </c>
      <c r="C1" s="166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5" customHeight="1">
      <c r="A2" s="318"/>
      <c r="C2" s="166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5" customHeight="1">
      <c r="B3" s="137" t="str">
        <f>CONCATENATE('Naslovna strana'!B11," ",'Naslovna strana'!E11)</f>
        <v>Назив енергетског субјекта: </v>
      </c>
      <c r="C3" s="166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2:15" ht="15" customHeight="1">
      <c r="B4" s="319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6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ht="15" customHeight="1">
      <c r="B5" s="137" t="str">
        <f>+CONCATENATE('Naslovna strana'!B25," ",'Naslovna strana'!E25)</f>
        <v>Датум обраде: </v>
      </c>
      <c r="C5" s="194"/>
      <c r="D5" s="320"/>
      <c r="E5" s="320"/>
      <c r="F5" s="321"/>
      <c r="G5" s="320"/>
      <c r="H5" s="320"/>
      <c r="I5" s="320"/>
      <c r="J5" s="320"/>
      <c r="K5" s="320"/>
      <c r="L5" s="320"/>
      <c r="M5" s="320"/>
      <c r="N5" s="320"/>
      <c r="O5" s="322"/>
    </row>
    <row r="6" spans="2:15" ht="15" customHeight="1">
      <c r="B6" s="137"/>
      <c r="C6" s="194"/>
      <c r="D6" s="320"/>
      <c r="E6" s="320"/>
      <c r="F6" s="321"/>
      <c r="G6" s="320"/>
      <c r="H6" s="320"/>
      <c r="I6" s="320"/>
      <c r="J6" s="320"/>
      <c r="K6" s="320"/>
      <c r="L6" s="320"/>
      <c r="M6" s="320"/>
      <c r="N6" s="320"/>
      <c r="O6" s="322"/>
    </row>
    <row r="8" spans="2:15" ht="16.5">
      <c r="B8" s="228"/>
      <c r="C8" s="229"/>
      <c r="D8" s="166"/>
      <c r="E8" s="166"/>
      <c r="F8" s="137" t="str">
        <f>+CONCATENATE("Табела ГТ-16-2.1 Реализована максимална дневна потрошња (МДП) за "," ",'Naslovna strana'!E15,".годину")</f>
        <v>Табела ГТ-16-2.1 Реализована максимална дневна потрошња (МДП) за  .годину</v>
      </c>
      <c r="G8" s="231"/>
      <c r="H8" s="231"/>
      <c r="I8" s="231"/>
      <c r="J8" s="231"/>
      <c r="K8" s="231"/>
      <c r="L8" s="231"/>
      <c r="M8" s="231"/>
      <c r="N8" s="231"/>
      <c r="O8" s="232" t="s">
        <v>279</v>
      </c>
    </row>
    <row r="9" spans="2:15" ht="15">
      <c r="B9" s="271" t="s">
        <v>177</v>
      </c>
      <c r="C9" s="272"/>
      <c r="D9" s="273" t="s">
        <v>122</v>
      </c>
      <c r="E9" s="274" t="s">
        <v>123</v>
      </c>
      <c r="F9" s="275" t="s">
        <v>124</v>
      </c>
      <c r="G9" s="275" t="s">
        <v>125</v>
      </c>
      <c r="H9" s="274" t="s">
        <v>126</v>
      </c>
      <c r="I9" s="685" t="s">
        <v>127</v>
      </c>
      <c r="J9" s="276" t="s">
        <v>128</v>
      </c>
      <c r="K9" s="274" t="s">
        <v>129</v>
      </c>
      <c r="L9" s="277" t="s">
        <v>130</v>
      </c>
      <c r="M9" s="275" t="s">
        <v>131</v>
      </c>
      <c r="N9" s="278" t="s">
        <v>132</v>
      </c>
      <c r="O9" s="544" t="s">
        <v>133</v>
      </c>
    </row>
    <row r="10" spans="2:15" ht="15.75" thickBot="1">
      <c r="B10" s="280" t="s">
        <v>114</v>
      </c>
      <c r="C10" s="234" t="s">
        <v>738</v>
      </c>
      <c r="D10" s="563">
        <f aca="true" t="shared" si="0" ref="D10:O10">+D11+D18+D19</f>
        <v>0</v>
      </c>
      <c r="E10" s="564">
        <f t="shared" si="0"/>
        <v>0</v>
      </c>
      <c r="F10" s="564">
        <f t="shared" si="0"/>
        <v>0</v>
      </c>
      <c r="G10" s="564">
        <f t="shared" si="0"/>
        <v>0</v>
      </c>
      <c r="H10" s="564">
        <f t="shared" si="0"/>
        <v>0</v>
      </c>
      <c r="I10" s="686">
        <f t="shared" si="0"/>
        <v>0</v>
      </c>
      <c r="J10" s="565">
        <f t="shared" si="0"/>
        <v>0</v>
      </c>
      <c r="K10" s="566">
        <f t="shared" si="0"/>
        <v>0</v>
      </c>
      <c r="L10" s="566">
        <f t="shared" si="0"/>
        <v>0</v>
      </c>
      <c r="M10" s="564">
        <f t="shared" si="0"/>
        <v>0</v>
      </c>
      <c r="N10" s="565">
        <f t="shared" si="0"/>
        <v>0</v>
      </c>
      <c r="O10" s="567">
        <f t="shared" si="0"/>
        <v>0</v>
      </c>
    </row>
    <row r="11" spans="2:15" ht="15.75" thickBot="1">
      <c r="B11" s="281" t="s">
        <v>30</v>
      </c>
      <c r="C11" s="241" t="s">
        <v>192</v>
      </c>
      <c r="D11" s="568">
        <f>+D12+D15</f>
        <v>0</v>
      </c>
      <c r="E11" s="568">
        <f aca="true" t="shared" si="1" ref="E11:O11">+E12+E15</f>
        <v>0</v>
      </c>
      <c r="F11" s="568">
        <f t="shared" si="1"/>
        <v>0</v>
      </c>
      <c r="G11" s="568">
        <f t="shared" si="1"/>
        <v>0</v>
      </c>
      <c r="H11" s="568">
        <f t="shared" si="1"/>
        <v>0</v>
      </c>
      <c r="I11" s="569">
        <f t="shared" si="1"/>
        <v>0</v>
      </c>
      <c r="J11" s="568">
        <f t="shared" si="1"/>
        <v>0</v>
      </c>
      <c r="K11" s="568">
        <f t="shared" si="1"/>
        <v>0</v>
      </c>
      <c r="L11" s="568">
        <f t="shared" si="1"/>
        <v>0</v>
      </c>
      <c r="M11" s="568">
        <f t="shared" si="1"/>
        <v>0</v>
      </c>
      <c r="N11" s="568">
        <f t="shared" si="1"/>
        <v>0</v>
      </c>
      <c r="O11" s="569">
        <f t="shared" si="1"/>
        <v>0</v>
      </c>
    </row>
    <row r="12" spans="2:15" ht="15">
      <c r="B12" s="282" t="s">
        <v>77</v>
      </c>
      <c r="C12" s="246" t="s">
        <v>244</v>
      </c>
      <c r="D12" s="755">
        <f>+D13+D14</f>
        <v>0</v>
      </c>
      <c r="E12" s="756">
        <f>+E13+E14</f>
        <v>0</v>
      </c>
      <c r="F12" s="756">
        <f aca="true" t="shared" si="2" ref="F12:O12">+F13+F14</f>
        <v>0</v>
      </c>
      <c r="G12" s="756">
        <f t="shared" si="2"/>
        <v>0</v>
      </c>
      <c r="H12" s="756">
        <f t="shared" si="2"/>
        <v>0</v>
      </c>
      <c r="I12" s="757">
        <f t="shared" si="2"/>
        <v>0</v>
      </c>
      <c r="J12" s="682">
        <f t="shared" si="2"/>
        <v>0</v>
      </c>
      <c r="K12" s="573">
        <f t="shared" si="2"/>
        <v>0</v>
      </c>
      <c r="L12" s="573">
        <f t="shared" si="2"/>
        <v>0</v>
      </c>
      <c r="M12" s="573">
        <f t="shared" si="2"/>
        <v>0</v>
      </c>
      <c r="N12" s="573">
        <f t="shared" si="2"/>
        <v>0</v>
      </c>
      <c r="O12" s="574">
        <f t="shared" si="2"/>
        <v>0</v>
      </c>
    </row>
    <row r="13" spans="2:15" ht="15">
      <c r="B13" s="284" t="s">
        <v>194</v>
      </c>
      <c r="C13" s="246" t="s">
        <v>145</v>
      </c>
      <c r="D13" s="587"/>
      <c r="E13" s="587"/>
      <c r="F13" s="587"/>
      <c r="G13" s="587"/>
      <c r="H13" s="587"/>
      <c r="I13" s="597"/>
      <c r="J13" s="256"/>
      <c r="K13" s="256"/>
      <c r="L13" s="256"/>
      <c r="M13" s="256"/>
      <c r="N13" s="256"/>
      <c r="O13" s="406"/>
    </row>
    <row r="14" spans="2:15" ht="15">
      <c r="B14" s="286" t="s">
        <v>195</v>
      </c>
      <c r="C14" s="246" t="s">
        <v>193</v>
      </c>
      <c r="D14" s="587"/>
      <c r="E14" s="587"/>
      <c r="F14" s="587"/>
      <c r="G14" s="587"/>
      <c r="H14" s="587"/>
      <c r="I14" s="597"/>
      <c r="J14" s="256"/>
      <c r="K14" s="256"/>
      <c r="L14" s="256"/>
      <c r="M14" s="256"/>
      <c r="N14" s="256"/>
      <c r="O14" s="406"/>
    </row>
    <row r="15" spans="2:15" ht="15">
      <c r="B15" s="282" t="s">
        <v>32</v>
      </c>
      <c r="C15" s="265" t="s">
        <v>284</v>
      </c>
      <c r="D15" s="758">
        <f aca="true" t="shared" si="3" ref="D15:O15">+D16+D17</f>
        <v>0</v>
      </c>
      <c r="E15" s="759">
        <f t="shared" si="3"/>
        <v>0</v>
      </c>
      <c r="F15" s="759">
        <f t="shared" si="3"/>
        <v>0</v>
      </c>
      <c r="G15" s="759">
        <f t="shared" si="3"/>
        <v>0</v>
      </c>
      <c r="H15" s="759">
        <f t="shared" si="3"/>
        <v>0</v>
      </c>
      <c r="I15" s="760">
        <f t="shared" si="3"/>
        <v>0</v>
      </c>
      <c r="J15" s="540">
        <f t="shared" si="3"/>
        <v>0</v>
      </c>
      <c r="K15" s="539">
        <f t="shared" si="3"/>
        <v>0</v>
      </c>
      <c r="L15" s="539">
        <f t="shared" si="3"/>
        <v>0</v>
      </c>
      <c r="M15" s="540">
        <f t="shared" si="3"/>
        <v>0</v>
      </c>
      <c r="N15" s="540">
        <f t="shared" si="3"/>
        <v>0</v>
      </c>
      <c r="O15" s="545">
        <f t="shared" si="3"/>
        <v>0</v>
      </c>
    </row>
    <row r="16" spans="2:15" ht="15">
      <c r="B16" s="284" t="s">
        <v>286</v>
      </c>
      <c r="C16" s="265" t="s">
        <v>285</v>
      </c>
      <c r="D16" s="587"/>
      <c r="E16" s="587"/>
      <c r="F16" s="587"/>
      <c r="G16" s="587"/>
      <c r="H16" s="587"/>
      <c r="I16" s="597"/>
      <c r="J16" s="256"/>
      <c r="K16" s="256"/>
      <c r="L16" s="256"/>
      <c r="M16" s="256"/>
      <c r="N16" s="256"/>
      <c r="O16" s="406"/>
    </row>
    <row r="17" spans="2:15" ht="15.75" thickBot="1">
      <c r="B17" s="286" t="s">
        <v>287</v>
      </c>
      <c r="C17" s="265" t="s">
        <v>288</v>
      </c>
      <c r="D17" s="586"/>
      <c r="E17" s="586"/>
      <c r="F17" s="586"/>
      <c r="G17" s="586"/>
      <c r="H17" s="586"/>
      <c r="I17" s="605"/>
      <c r="J17" s="260"/>
      <c r="K17" s="260"/>
      <c r="L17" s="260"/>
      <c r="M17" s="260"/>
      <c r="N17" s="260"/>
      <c r="O17" s="405"/>
    </row>
    <row r="18" spans="1:15" ht="15.75" thickBot="1">
      <c r="A18" s="178"/>
      <c r="B18" s="531" t="s">
        <v>65</v>
      </c>
      <c r="C18" s="241" t="s">
        <v>190</v>
      </c>
      <c r="D18" s="776"/>
      <c r="E18" s="761"/>
      <c r="F18" s="761"/>
      <c r="G18" s="761"/>
      <c r="H18" s="761"/>
      <c r="I18" s="762"/>
      <c r="J18" s="315"/>
      <c r="K18" s="315"/>
      <c r="L18" s="315"/>
      <c r="M18" s="315"/>
      <c r="N18" s="315"/>
      <c r="O18" s="530"/>
    </row>
    <row r="19" spans="1:15" ht="15.75" thickBot="1">
      <c r="A19" s="178"/>
      <c r="B19" s="531" t="s">
        <v>66</v>
      </c>
      <c r="C19" s="241" t="s">
        <v>223</v>
      </c>
      <c r="D19" s="763"/>
      <c r="E19" s="761"/>
      <c r="F19" s="761"/>
      <c r="G19" s="761"/>
      <c r="H19" s="761"/>
      <c r="I19" s="762"/>
      <c r="J19" s="315"/>
      <c r="K19" s="315"/>
      <c r="L19" s="315"/>
      <c r="M19" s="315"/>
      <c r="N19" s="314"/>
      <c r="O19" s="679"/>
    </row>
    <row r="20" spans="1:15" ht="15.75" thickBot="1">
      <c r="A20" s="178"/>
      <c r="B20" s="546" t="s">
        <v>67</v>
      </c>
      <c r="C20" s="313" t="s">
        <v>737</v>
      </c>
      <c r="D20" s="764">
        <f>+D21+D26+D27+D28</f>
        <v>0</v>
      </c>
      <c r="E20" s="765">
        <f aca="true" t="shared" si="4" ref="E20:O20">+E21+E26+E27+E28</f>
        <v>0</v>
      </c>
      <c r="F20" s="765">
        <f t="shared" si="4"/>
        <v>0</v>
      </c>
      <c r="G20" s="766">
        <f t="shared" si="4"/>
        <v>0</v>
      </c>
      <c r="H20" s="767">
        <f t="shared" si="4"/>
        <v>0</v>
      </c>
      <c r="I20" s="768">
        <f t="shared" si="4"/>
        <v>0</v>
      </c>
      <c r="J20" s="683">
        <f t="shared" si="4"/>
        <v>0</v>
      </c>
      <c r="K20" s="678">
        <f t="shared" si="4"/>
        <v>0</v>
      </c>
      <c r="L20" s="678">
        <f t="shared" si="4"/>
        <v>0</v>
      </c>
      <c r="M20" s="678">
        <f t="shared" si="4"/>
        <v>0</v>
      </c>
      <c r="N20" s="681">
        <f t="shared" si="4"/>
        <v>0</v>
      </c>
      <c r="O20" s="680">
        <f t="shared" si="4"/>
        <v>0</v>
      </c>
    </row>
    <row r="21" spans="1:15" ht="15.75" thickBot="1">
      <c r="A21" s="178"/>
      <c r="B21" s="531" t="s">
        <v>43</v>
      </c>
      <c r="C21" s="241" t="s">
        <v>191</v>
      </c>
      <c r="D21" s="568">
        <f>+D22+D23+D24+D25</f>
        <v>0</v>
      </c>
      <c r="E21" s="568">
        <f aca="true" t="shared" si="5" ref="E21:O21">+E22+E23+E24+E25</f>
        <v>0</v>
      </c>
      <c r="F21" s="568">
        <f t="shared" si="5"/>
        <v>0</v>
      </c>
      <c r="G21" s="568">
        <f t="shared" si="5"/>
        <v>0</v>
      </c>
      <c r="H21" s="568">
        <f t="shared" si="5"/>
        <v>0</v>
      </c>
      <c r="I21" s="569">
        <f t="shared" si="5"/>
        <v>0</v>
      </c>
      <c r="J21" s="570">
        <f t="shared" si="5"/>
        <v>0</v>
      </c>
      <c r="K21" s="570">
        <f t="shared" si="5"/>
        <v>0</v>
      </c>
      <c r="L21" s="570">
        <f t="shared" si="5"/>
        <v>0</v>
      </c>
      <c r="M21" s="570">
        <f t="shared" si="5"/>
        <v>0</v>
      </c>
      <c r="N21" s="570">
        <f t="shared" si="5"/>
        <v>0</v>
      </c>
      <c r="O21" s="676">
        <f t="shared" si="5"/>
        <v>0</v>
      </c>
    </row>
    <row r="22" spans="2:15" ht="15">
      <c r="B22" s="284" t="s">
        <v>44</v>
      </c>
      <c r="C22" s="369" t="s">
        <v>243</v>
      </c>
      <c r="D22" s="785"/>
      <c r="E22" s="785"/>
      <c r="F22" s="785"/>
      <c r="G22" s="785"/>
      <c r="H22" s="785"/>
      <c r="I22" s="786"/>
      <c r="J22" s="256"/>
      <c r="K22" s="256"/>
      <c r="L22" s="256"/>
      <c r="M22" s="256"/>
      <c r="N22" s="256"/>
      <c r="O22" s="406"/>
    </row>
    <row r="23" spans="2:15" ht="15">
      <c r="B23" s="284" t="s">
        <v>47</v>
      </c>
      <c r="C23" s="246" t="s">
        <v>242</v>
      </c>
      <c r="D23" s="785"/>
      <c r="E23" s="785"/>
      <c r="F23" s="785"/>
      <c r="G23" s="785"/>
      <c r="H23" s="785"/>
      <c r="I23" s="786"/>
      <c r="J23" s="256"/>
      <c r="K23" s="256"/>
      <c r="L23" s="256"/>
      <c r="M23" s="256"/>
      <c r="N23" s="256"/>
      <c r="O23" s="406"/>
    </row>
    <row r="24" spans="2:15" ht="15">
      <c r="B24" s="284" t="s">
        <v>50</v>
      </c>
      <c r="C24" s="246" t="s">
        <v>240</v>
      </c>
      <c r="D24" s="587"/>
      <c r="E24" s="587"/>
      <c r="F24" s="587"/>
      <c r="G24" s="587"/>
      <c r="H24" s="587"/>
      <c r="I24" s="597"/>
      <c r="J24" s="256"/>
      <c r="K24" s="256"/>
      <c r="L24" s="256"/>
      <c r="M24" s="256"/>
      <c r="N24" s="256"/>
      <c r="O24" s="406"/>
    </row>
    <row r="25" spans="2:15" ht="15.75" thickBot="1">
      <c r="B25" s="284" t="s">
        <v>51</v>
      </c>
      <c r="C25" s="246" t="s">
        <v>241</v>
      </c>
      <c r="D25" s="587"/>
      <c r="E25" s="587"/>
      <c r="F25" s="587"/>
      <c r="G25" s="587"/>
      <c r="H25" s="587"/>
      <c r="I25" s="597"/>
      <c r="J25" s="256"/>
      <c r="K25" s="256"/>
      <c r="L25" s="256"/>
      <c r="M25" s="256"/>
      <c r="N25" s="256"/>
      <c r="O25" s="499"/>
    </row>
    <row r="26" spans="1:15" ht="15.75" thickBot="1">
      <c r="A26" s="178"/>
      <c r="B26" s="531" t="s">
        <v>53</v>
      </c>
      <c r="C26" s="241" t="s">
        <v>310</v>
      </c>
      <c r="D26" s="769"/>
      <c r="E26" s="769"/>
      <c r="F26" s="769"/>
      <c r="G26" s="769"/>
      <c r="H26" s="769"/>
      <c r="I26" s="770"/>
      <c r="J26" s="684"/>
      <c r="K26" s="650"/>
      <c r="L26" s="650"/>
      <c r="M26" s="650"/>
      <c r="N26" s="650"/>
      <c r="O26" s="651"/>
    </row>
    <row r="27" spans="1:15" ht="15.75" thickBot="1">
      <c r="A27" s="178"/>
      <c r="B27" s="531" t="s">
        <v>54</v>
      </c>
      <c r="C27" s="241" t="s">
        <v>311</v>
      </c>
      <c r="D27" s="769"/>
      <c r="E27" s="769"/>
      <c r="F27" s="769"/>
      <c r="G27" s="769"/>
      <c r="H27" s="769"/>
      <c r="I27" s="770"/>
      <c r="J27" s="684"/>
      <c r="K27" s="650"/>
      <c r="L27" s="650"/>
      <c r="M27" s="650"/>
      <c r="N27" s="650"/>
      <c r="O27" s="651"/>
    </row>
    <row r="28" spans="1:15" ht="15.75" thickBot="1">
      <c r="A28" s="178"/>
      <c r="B28" s="529" t="s">
        <v>55</v>
      </c>
      <c r="C28" s="528" t="s">
        <v>293</v>
      </c>
      <c r="D28" s="771"/>
      <c r="E28" s="771"/>
      <c r="F28" s="771"/>
      <c r="G28" s="771"/>
      <c r="H28" s="771"/>
      <c r="I28" s="762"/>
      <c r="J28" s="315"/>
      <c r="K28" s="314"/>
      <c r="L28" s="314"/>
      <c r="M28" s="314"/>
      <c r="N28" s="314"/>
      <c r="O28" s="530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F12:O12 D12:E12 M15:O15" unlockedFormula="1"/>
    <ignoredError sqref="B10:B11 B18:B25 B26" numberStoredAsText="1"/>
    <ignoredError sqref="D15:E15 F15:L15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0.9921875" style="162" customWidth="1"/>
    <col min="2" max="2" width="4.00390625" style="162" customWidth="1"/>
    <col min="3" max="3" width="37.28125" style="162" customWidth="1"/>
    <col min="4" max="15" width="8.421875" style="162" customWidth="1"/>
    <col min="16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ГТ-16-2.2 Уговорени годишњи тарифни елемент капацитет за "," ",'Naslovna strana'!E15,".годину")</f>
        <v>Табела ГТ-16-2.2 Уговорени годишњи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15.75" thickBot="1">
      <c r="A10" s="178"/>
      <c r="B10" s="286" t="s">
        <v>114</v>
      </c>
      <c r="C10" s="313" t="s">
        <v>164</v>
      </c>
      <c r="D10" s="626">
        <f>+D11+D15+D16</f>
        <v>0</v>
      </c>
      <c r="E10" s="627">
        <f aca="true" t="shared" si="0" ref="E10:O10">+E11+E15+E16</f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8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  <c r="R11" s="433"/>
    </row>
    <row r="12" spans="1:15" ht="15">
      <c r="A12" s="178"/>
      <c r="B12" s="282" t="s">
        <v>77</v>
      </c>
      <c r="C12" s="623" t="s">
        <v>291</v>
      </c>
      <c r="D12" s="247"/>
      <c r="E12" s="247"/>
      <c r="F12" s="247"/>
      <c r="G12" s="247"/>
      <c r="H12" s="247"/>
      <c r="I12" s="538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256"/>
      <c r="E13" s="256"/>
      <c r="F13" s="256"/>
      <c r="G13" s="256"/>
      <c r="H13" s="256"/>
      <c r="I13" s="406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405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5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1"/>
      <c r="H16" s="620"/>
      <c r="I16" s="622"/>
      <c r="J16" s="621"/>
      <c r="K16" s="620"/>
      <c r="L16" s="620"/>
      <c r="M16" s="621"/>
      <c r="N16" s="620"/>
      <c r="O16" s="622"/>
    </row>
    <row r="17" spans="1:15" ht="15.75" thickBot="1">
      <c r="A17" s="178"/>
      <c r="B17" s="280" t="s">
        <v>67</v>
      </c>
      <c r="C17" s="234" t="s">
        <v>298</v>
      </c>
      <c r="D17" s="677">
        <f>+D18+D23+D26+D27+D22</f>
        <v>0</v>
      </c>
      <c r="E17" s="683">
        <f aca="true" t="shared" si="2" ref="E17:O17">+E18+E23+E26+E27+E22</f>
        <v>0</v>
      </c>
      <c r="F17" s="689">
        <f t="shared" si="2"/>
        <v>0</v>
      </c>
      <c r="G17" s="678">
        <f t="shared" si="2"/>
        <v>0</v>
      </c>
      <c r="H17" s="683">
        <f t="shared" si="2"/>
        <v>0</v>
      </c>
      <c r="I17" s="698">
        <f t="shared" si="2"/>
        <v>0</v>
      </c>
      <c r="J17" s="683">
        <f t="shared" si="2"/>
        <v>0</v>
      </c>
      <c r="K17" s="683">
        <f t="shared" si="2"/>
        <v>0</v>
      </c>
      <c r="L17" s="689">
        <f t="shared" si="2"/>
        <v>0</v>
      </c>
      <c r="M17" s="678">
        <f t="shared" si="2"/>
        <v>0</v>
      </c>
      <c r="N17" s="678">
        <f t="shared" si="2"/>
        <v>0</v>
      </c>
      <c r="O17" s="695">
        <f t="shared" si="2"/>
        <v>0</v>
      </c>
    </row>
    <row r="18" spans="1:15" ht="15.75" thickBot="1">
      <c r="A18" s="178"/>
      <c r="B18" s="281" t="s">
        <v>43</v>
      </c>
      <c r="C18" s="241" t="s">
        <v>179</v>
      </c>
      <c r="D18" s="571">
        <f>+D19+D20+D21</f>
        <v>0</v>
      </c>
      <c r="E18" s="571">
        <f aca="true" t="shared" si="3" ref="E18:N18">+E19+E20+E21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>+K19+K20+K21</f>
        <v>0</v>
      </c>
      <c r="L18" s="571">
        <f t="shared" si="3"/>
        <v>0</v>
      </c>
      <c r="M18" s="570">
        <f t="shared" si="3"/>
        <v>0</v>
      </c>
      <c r="N18" s="571">
        <f t="shared" si="3"/>
        <v>0</v>
      </c>
      <c r="O18" s="572">
        <f>+O19+O20+O21</f>
        <v>0</v>
      </c>
    </row>
    <row r="19" spans="1:15" ht="15">
      <c r="A19" s="178"/>
      <c r="B19" s="284" t="s">
        <v>44</v>
      </c>
      <c r="C19" s="369" t="s">
        <v>243</v>
      </c>
      <c r="D19" s="777"/>
      <c r="E19" s="777"/>
      <c r="F19" s="778"/>
      <c r="G19" s="777"/>
      <c r="H19" s="777"/>
      <c r="I19" s="779"/>
      <c r="J19" s="256"/>
      <c r="K19" s="256"/>
      <c r="L19" s="255"/>
      <c r="M19" s="256"/>
      <c r="N19" s="256"/>
      <c r="O19" s="406"/>
    </row>
    <row r="20" spans="1:15" ht="15">
      <c r="A20" s="178"/>
      <c r="B20" s="284" t="s">
        <v>47</v>
      </c>
      <c r="C20" s="265" t="s">
        <v>242</v>
      </c>
      <c r="D20" s="777"/>
      <c r="E20" s="777"/>
      <c r="F20" s="780"/>
      <c r="G20" s="777"/>
      <c r="H20" s="777"/>
      <c r="I20" s="779"/>
      <c r="J20" s="256"/>
      <c r="K20" s="256"/>
      <c r="L20" s="255"/>
      <c r="M20" s="256"/>
      <c r="N20" s="256"/>
      <c r="O20" s="406"/>
    </row>
    <row r="21" spans="1:15" ht="15">
      <c r="A21" s="178"/>
      <c r="B21" s="284" t="s">
        <v>50</v>
      </c>
      <c r="C21" s="246" t="s">
        <v>240</v>
      </c>
      <c r="D21" s="256"/>
      <c r="E21" s="256"/>
      <c r="F21" s="255"/>
      <c r="G21" s="256"/>
      <c r="H21" s="256"/>
      <c r="I21" s="257"/>
      <c r="J21" s="256"/>
      <c r="K21" s="256"/>
      <c r="L21" s="255"/>
      <c r="M21" s="256"/>
      <c r="N21" s="256"/>
      <c r="O21" s="406"/>
    </row>
    <row r="22" spans="1:15" ht="15.75" thickBot="1">
      <c r="A22" s="178"/>
      <c r="B22" s="284" t="s">
        <v>51</v>
      </c>
      <c r="C22" s="799" t="s">
        <v>739</v>
      </c>
      <c r="D22" s="256"/>
      <c r="E22" s="256"/>
      <c r="F22" s="688"/>
      <c r="G22" s="256"/>
      <c r="H22" s="256"/>
      <c r="I22" s="405"/>
      <c r="J22" s="256"/>
      <c r="K22" s="256"/>
      <c r="L22" s="688"/>
      <c r="M22" s="256"/>
      <c r="N22" s="256"/>
      <c r="O22" s="406"/>
    </row>
    <row r="23" spans="1:15" ht="15.75" thickBot="1">
      <c r="A23" s="178"/>
      <c r="B23" s="281" t="s">
        <v>53</v>
      </c>
      <c r="C23" s="241" t="s">
        <v>180</v>
      </c>
      <c r="D23" s="243">
        <f>+D24+D25</f>
        <v>0</v>
      </c>
      <c r="E23" s="243">
        <f aca="true" t="shared" si="4" ref="E23:L23">+E24+E25</f>
        <v>0</v>
      </c>
      <c r="F23" s="243">
        <f t="shared" si="4"/>
        <v>0</v>
      </c>
      <c r="G23" s="243">
        <f t="shared" si="4"/>
        <v>0</v>
      </c>
      <c r="H23" s="243">
        <f t="shared" si="4"/>
        <v>0</v>
      </c>
      <c r="I23" s="244">
        <f t="shared" si="4"/>
        <v>0</v>
      </c>
      <c r="J23" s="242">
        <f t="shared" si="4"/>
        <v>0</v>
      </c>
      <c r="K23" s="243">
        <f t="shared" si="4"/>
        <v>0</v>
      </c>
      <c r="L23" s="243">
        <f t="shared" si="4"/>
        <v>0</v>
      </c>
      <c r="M23" s="243">
        <f>+M24+M25</f>
        <v>0</v>
      </c>
      <c r="N23" s="243">
        <f>+N24+N25</f>
        <v>0</v>
      </c>
      <c r="O23" s="244">
        <f>+O24+O25</f>
        <v>0</v>
      </c>
    </row>
    <row r="24" spans="1:15" ht="15">
      <c r="A24" s="178"/>
      <c r="B24" s="285" t="s">
        <v>96</v>
      </c>
      <c r="C24" s="624" t="s">
        <v>297</v>
      </c>
      <c r="D24" s="264"/>
      <c r="E24" s="264"/>
      <c r="F24" s="264"/>
      <c r="G24" s="264"/>
      <c r="H24" s="264"/>
      <c r="I24" s="500"/>
      <c r="J24" s="691"/>
      <c r="K24" s="264"/>
      <c r="L24" s="264"/>
      <c r="M24" s="264"/>
      <c r="N24" s="264"/>
      <c r="O24" s="500"/>
    </row>
    <row r="25" spans="1:15" ht="15.75" thickBot="1">
      <c r="A25" s="178"/>
      <c r="B25" s="284" t="s">
        <v>141</v>
      </c>
      <c r="C25" s="624" t="s">
        <v>297</v>
      </c>
      <c r="D25" s="267"/>
      <c r="E25" s="267"/>
      <c r="F25" s="267"/>
      <c r="G25" s="267"/>
      <c r="H25" s="267"/>
      <c r="I25" s="547"/>
      <c r="J25" s="266"/>
      <c r="K25" s="267"/>
      <c r="L25" s="267"/>
      <c r="M25" s="267"/>
      <c r="N25" s="267"/>
      <c r="O25" s="547"/>
    </row>
    <row r="26" spans="1:15" ht="15.75" thickBot="1">
      <c r="A26" s="178"/>
      <c r="B26" s="281" t="s">
        <v>54</v>
      </c>
      <c r="C26" s="241" t="s">
        <v>294</v>
      </c>
      <c r="D26" s="620"/>
      <c r="E26" s="620"/>
      <c r="F26" s="620"/>
      <c r="G26" s="620"/>
      <c r="H26" s="620"/>
      <c r="I26" s="622"/>
      <c r="J26" s="621"/>
      <c r="K26" s="620"/>
      <c r="L26" s="620"/>
      <c r="M26" s="620"/>
      <c r="N26" s="620"/>
      <c r="O26" s="622"/>
    </row>
    <row r="27" spans="1:15" ht="15">
      <c r="A27" s="178"/>
      <c r="B27" s="532" t="s">
        <v>55</v>
      </c>
      <c r="C27" s="533" t="s">
        <v>293</v>
      </c>
      <c r="D27" s="402"/>
      <c r="E27" s="402"/>
      <c r="F27" s="402"/>
      <c r="G27" s="402"/>
      <c r="H27" s="402"/>
      <c r="I27" s="403"/>
      <c r="J27" s="692"/>
      <c r="K27" s="402"/>
      <c r="L27" s="402"/>
      <c r="M27" s="402"/>
      <c r="N27" s="402"/>
      <c r="O27" s="403"/>
    </row>
    <row r="31" ht="15">
      <c r="D31" s="433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11 B15:B18 B23:B25 B26: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0.9921875" style="162" customWidth="1"/>
    <col min="2" max="2" width="4.00390625" style="162" customWidth="1"/>
    <col min="3" max="3" width="37.28125" style="162" customWidth="1"/>
    <col min="4" max="15" width="8.421875" style="162" customWidth="1"/>
    <col min="16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ГТ-16-2.2 Уговорени прекидни годишњи тарифни елемент капацитет за "," ",'Naslovna strana'!E15,".годину")</f>
        <v>Табела ГТ-16-2.2 Уговорени прекидни годишњи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15.75" thickBot="1">
      <c r="A10" s="178"/>
      <c r="B10" s="286" t="s">
        <v>114</v>
      </c>
      <c r="C10" s="313" t="s">
        <v>164</v>
      </c>
      <c r="D10" s="626">
        <f aca="true" t="shared" si="0" ref="D10:O10">+D11+D15+D16</f>
        <v>0</v>
      </c>
      <c r="E10" s="627">
        <f t="shared" si="0"/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5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</row>
    <row r="12" spans="1:15" ht="15">
      <c r="A12" s="178"/>
      <c r="B12" s="282" t="s">
        <v>77</v>
      </c>
      <c r="C12" s="623" t="s">
        <v>291</v>
      </c>
      <c r="D12" s="247"/>
      <c r="E12" s="247"/>
      <c r="F12" s="247"/>
      <c r="G12" s="247"/>
      <c r="H12" s="247"/>
      <c r="I12" s="538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256"/>
      <c r="E13" s="256"/>
      <c r="F13" s="256"/>
      <c r="G13" s="256"/>
      <c r="H13" s="256"/>
      <c r="I13" s="406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405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5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1"/>
      <c r="H16" s="620"/>
      <c r="I16" s="622"/>
      <c r="J16" s="621"/>
      <c r="K16" s="620"/>
      <c r="L16" s="620"/>
      <c r="M16" s="621"/>
      <c r="N16" s="620"/>
      <c r="O16" s="622"/>
    </row>
    <row r="17" spans="1:15" ht="15.75" thickBot="1">
      <c r="A17" s="178"/>
      <c r="B17" s="280" t="s">
        <v>67</v>
      </c>
      <c r="C17" s="234" t="s">
        <v>298</v>
      </c>
      <c r="D17" s="677">
        <f>+D18+D23+D26+D27+D22</f>
        <v>0</v>
      </c>
      <c r="E17" s="683">
        <f aca="true" t="shared" si="2" ref="E17:O17">+E18+E23+E26+E27+E22</f>
        <v>0</v>
      </c>
      <c r="F17" s="689">
        <f t="shared" si="2"/>
        <v>0</v>
      </c>
      <c r="G17" s="678">
        <f t="shared" si="2"/>
        <v>0</v>
      </c>
      <c r="H17" s="683">
        <f t="shared" si="2"/>
        <v>0</v>
      </c>
      <c r="I17" s="698">
        <f t="shared" si="2"/>
        <v>0</v>
      </c>
      <c r="J17" s="683">
        <f t="shared" si="2"/>
        <v>0</v>
      </c>
      <c r="K17" s="683">
        <f t="shared" si="2"/>
        <v>0</v>
      </c>
      <c r="L17" s="689">
        <f t="shared" si="2"/>
        <v>0</v>
      </c>
      <c r="M17" s="678">
        <f t="shared" si="2"/>
        <v>0</v>
      </c>
      <c r="N17" s="678">
        <f t="shared" si="2"/>
        <v>0</v>
      </c>
      <c r="O17" s="690">
        <f t="shared" si="2"/>
        <v>0</v>
      </c>
    </row>
    <row r="18" spans="1:15" ht="15.75" thickBot="1">
      <c r="A18" s="178"/>
      <c r="B18" s="281" t="s">
        <v>43</v>
      </c>
      <c r="C18" s="241" t="s">
        <v>179</v>
      </c>
      <c r="D18" s="571">
        <f>+D19+D20+D21</f>
        <v>0</v>
      </c>
      <c r="E18" s="571">
        <f aca="true" t="shared" si="3" ref="E18:N18">+E19+E20+E21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>+K19+K20+K21</f>
        <v>0</v>
      </c>
      <c r="L18" s="571">
        <f t="shared" si="3"/>
        <v>0</v>
      </c>
      <c r="M18" s="570">
        <f t="shared" si="3"/>
        <v>0</v>
      </c>
      <c r="N18" s="571">
        <f t="shared" si="3"/>
        <v>0</v>
      </c>
      <c r="O18" s="572">
        <f>+O19+O20+O21</f>
        <v>0</v>
      </c>
    </row>
    <row r="19" spans="1:15" ht="15">
      <c r="A19" s="178"/>
      <c r="B19" s="284" t="s">
        <v>44</v>
      </c>
      <c r="C19" s="369" t="s">
        <v>243</v>
      </c>
      <c r="D19" s="256"/>
      <c r="E19" s="256"/>
      <c r="F19" s="687"/>
      <c r="G19" s="256"/>
      <c r="H19" s="256"/>
      <c r="I19" s="257"/>
      <c r="J19" s="256"/>
      <c r="K19" s="256"/>
      <c r="L19" s="255"/>
      <c r="M19" s="256"/>
      <c r="N19" s="256"/>
      <c r="O19" s="257"/>
    </row>
    <row r="20" spans="1:15" ht="15">
      <c r="A20" s="178"/>
      <c r="B20" s="284" t="s">
        <v>47</v>
      </c>
      <c r="C20" s="265" t="s">
        <v>242</v>
      </c>
      <c r="D20" s="256"/>
      <c r="E20" s="256"/>
      <c r="F20" s="255"/>
      <c r="G20" s="256"/>
      <c r="H20" s="256"/>
      <c r="I20" s="257"/>
      <c r="J20" s="256"/>
      <c r="K20" s="256"/>
      <c r="L20" s="255"/>
      <c r="M20" s="256"/>
      <c r="N20" s="256"/>
      <c r="O20" s="257"/>
    </row>
    <row r="21" spans="1:15" ht="15">
      <c r="A21" s="178"/>
      <c r="B21" s="284" t="s">
        <v>50</v>
      </c>
      <c r="C21" s="246" t="s">
        <v>240</v>
      </c>
      <c r="D21" s="256"/>
      <c r="E21" s="256"/>
      <c r="F21" s="255"/>
      <c r="G21" s="256"/>
      <c r="H21" s="256"/>
      <c r="I21" s="257"/>
      <c r="J21" s="256"/>
      <c r="K21" s="256"/>
      <c r="L21" s="255"/>
      <c r="M21" s="256"/>
      <c r="N21" s="256"/>
      <c r="O21" s="257"/>
    </row>
    <row r="22" spans="1:15" ht="15.75" thickBot="1">
      <c r="A22" s="178"/>
      <c r="B22" s="284" t="s">
        <v>51</v>
      </c>
      <c r="C22" s="246" t="s">
        <v>296</v>
      </c>
      <c r="D22" s="256"/>
      <c r="E22" s="256"/>
      <c r="F22" s="688"/>
      <c r="G22" s="256"/>
      <c r="H22" s="256"/>
      <c r="I22" s="405"/>
      <c r="J22" s="256"/>
      <c r="K22" s="256"/>
      <c r="L22" s="688"/>
      <c r="M22" s="256"/>
      <c r="N22" s="256"/>
      <c r="O22" s="257"/>
    </row>
    <row r="23" spans="1:15" ht="15.75" thickBot="1">
      <c r="A23" s="178"/>
      <c r="B23" s="281" t="s">
        <v>53</v>
      </c>
      <c r="C23" s="241" t="s">
        <v>180</v>
      </c>
      <c r="D23" s="243">
        <f>+D24+D25</f>
        <v>0</v>
      </c>
      <c r="E23" s="243">
        <f aca="true" t="shared" si="4" ref="E23:L23">+E24+E25</f>
        <v>0</v>
      </c>
      <c r="F23" s="243">
        <f t="shared" si="4"/>
        <v>0</v>
      </c>
      <c r="G23" s="243">
        <f t="shared" si="4"/>
        <v>0</v>
      </c>
      <c r="H23" s="243">
        <f t="shared" si="4"/>
        <v>0</v>
      </c>
      <c r="I23" s="244">
        <f t="shared" si="4"/>
        <v>0</v>
      </c>
      <c r="J23" s="242">
        <f t="shared" si="4"/>
        <v>0</v>
      </c>
      <c r="K23" s="243">
        <f t="shared" si="4"/>
        <v>0</v>
      </c>
      <c r="L23" s="243">
        <f t="shared" si="4"/>
        <v>0</v>
      </c>
      <c r="M23" s="243">
        <f>+M24+M25</f>
        <v>0</v>
      </c>
      <c r="N23" s="243">
        <f>+N24+N25</f>
        <v>0</v>
      </c>
      <c r="O23" s="244">
        <f>+O24+O25</f>
        <v>0</v>
      </c>
    </row>
    <row r="24" spans="1:15" ht="15">
      <c r="A24" s="178"/>
      <c r="B24" s="285" t="s">
        <v>96</v>
      </c>
      <c r="C24" s="624" t="s">
        <v>297</v>
      </c>
      <c r="D24" s="264"/>
      <c r="E24" s="264"/>
      <c r="F24" s="264"/>
      <c r="G24" s="264"/>
      <c r="H24" s="264"/>
      <c r="I24" s="500"/>
      <c r="J24" s="691"/>
      <c r="K24" s="264"/>
      <c r="L24" s="264"/>
      <c r="M24" s="264"/>
      <c r="N24" s="264"/>
      <c r="O24" s="500"/>
    </row>
    <row r="25" spans="1:15" ht="15.75" thickBot="1">
      <c r="A25" s="178"/>
      <c r="B25" s="284" t="s">
        <v>141</v>
      </c>
      <c r="C25" s="624" t="s">
        <v>297</v>
      </c>
      <c r="D25" s="267"/>
      <c r="E25" s="267"/>
      <c r="F25" s="267"/>
      <c r="G25" s="267"/>
      <c r="H25" s="267"/>
      <c r="I25" s="547"/>
      <c r="J25" s="266"/>
      <c r="K25" s="267"/>
      <c r="L25" s="267"/>
      <c r="M25" s="267"/>
      <c r="N25" s="267"/>
      <c r="O25" s="547"/>
    </row>
    <row r="26" spans="1:15" ht="15.75" thickBot="1">
      <c r="A26" s="178"/>
      <c r="B26" s="281" t="s">
        <v>54</v>
      </c>
      <c r="C26" s="241" t="s">
        <v>294</v>
      </c>
      <c r="D26" s="620"/>
      <c r="E26" s="620"/>
      <c r="F26" s="620"/>
      <c r="G26" s="620"/>
      <c r="H26" s="620"/>
      <c r="I26" s="622"/>
      <c r="J26" s="621"/>
      <c r="K26" s="620"/>
      <c r="L26" s="620"/>
      <c r="M26" s="620"/>
      <c r="N26" s="620"/>
      <c r="O26" s="622"/>
    </row>
    <row r="27" spans="1:15" ht="15">
      <c r="A27" s="178"/>
      <c r="B27" s="532" t="s">
        <v>55</v>
      </c>
      <c r="C27" s="533" t="s">
        <v>293</v>
      </c>
      <c r="D27" s="402"/>
      <c r="E27" s="402"/>
      <c r="F27" s="402"/>
      <c r="G27" s="402"/>
      <c r="H27" s="402"/>
      <c r="I27" s="403"/>
      <c r="J27" s="692"/>
      <c r="K27" s="402"/>
      <c r="L27" s="402"/>
      <c r="M27" s="402"/>
      <c r="N27" s="402"/>
      <c r="O27" s="403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0.9921875" style="162" customWidth="1"/>
    <col min="2" max="2" width="4.00390625" style="162" customWidth="1"/>
    <col min="3" max="3" width="38.00390625" style="162" customWidth="1"/>
    <col min="4" max="15" width="8.421875" style="162" customWidth="1"/>
    <col min="16" max="16384" width="9.140625" style="162" customWidth="1"/>
  </cols>
  <sheetData>
    <row r="1" spans="1:15" ht="16.5">
      <c r="A1" s="163" t="s">
        <v>25</v>
      </c>
      <c r="C1" s="169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" customHeight="1">
      <c r="A2" s="163"/>
      <c r="C2" s="169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ht="16.5">
      <c r="B3" s="137" t="str">
        <f>CONCATENATE('Naslovna strana'!B11," ",'Naslovna strana'!E11)</f>
        <v>Назив енергетског субјекта: </v>
      </c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6.5">
      <c r="B4" s="138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69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2:15" ht="16.5">
      <c r="B5" s="137" t="str">
        <f>+CONCATENATE('Naslovna strana'!B25," ",'Naslovna strana'!E25)</f>
        <v>Датум обраде: </v>
      </c>
      <c r="C5" s="202"/>
      <c r="D5" s="225"/>
      <c r="E5" s="225"/>
      <c r="F5" s="226"/>
      <c r="G5" s="225"/>
      <c r="H5" s="225"/>
      <c r="I5" s="225"/>
      <c r="J5" s="225"/>
      <c r="K5" s="225"/>
      <c r="L5" s="225"/>
      <c r="M5" s="225"/>
      <c r="N5" s="225"/>
      <c r="O5" s="227"/>
    </row>
    <row r="6" spans="2:15" ht="9.75" customHeight="1">
      <c r="B6" s="137"/>
      <c r="C6" s="202"/>
      <c r="D6" s="456"/>
      <c r="E6" s="225"/>
      <c r="F6" s="226"/>
      <c r="G6" s="225"/>
      <c r="H6" s="225"/>
      <c r="I6" s="225"/>
      <c r="J6" s="225"/>
      <c r="K6" s="225"/>
      <c r="L6" s="225"/>
      <c r="M6" s="225"/>
      <c r="N6" s="225"/>
      <c r="O6" s="227"/>
    </row>
    <row r="7" spans="1:15" ht="14.25" customHeight="1">
      <c r="A7" s="262"/>
      <c r="B7" s="541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</row>
    <row r="8" spans="2:15" ht="16.5">
      <c r="B8" s="228"/>
      <c r="C8" s="229"/>
      <c r="D8" s="166"/>
      <c r="E8" s="166"/>
      <c r="F8" s="137" t="str">
        <f>+CONCATENATE("Табела ГТ-16-2.3 Уговорени месечни тарифни елемент капацитет за "," ",'Naslovna strana'!E15,".годину")</f>
        <v>Табела ГТ-16-2.3 Уговорени месечни тарифни елемент капацитет за  .годину</v>
      </c>
      <c r="G8" s="231"/>
      <c r="H8" s="231"/>
      <c r="I8" s="231"/>
      <c r="J8" s="231"/>
      <c r="K8" s="231"/>
      <c r="L8" s="231"/>
      <c r="M8" s="231"/>
      <c r="N8" s="231"/>
      <c r="O8" s="625" t="s">
        <v>289</v>
      </c>
    </row>
    <row r="9" spans="1:15" ht="15.75" thickBot="1">
      <c r="A9" s="178"/>
      <c r="B9" s="486" t="s">
        <v>177</v>
      </c>
      <c r="C9" s="487"/>
      <c r="D9" s="488" t="s">
        <v>122</v>
      </c>
      <c r="E9" s="489" t="s">
        <v>123</v>
      </c>
      <c r="F9" s="490" t="s">
        <v>124</v>
      </c>
      <c r="G9" s="490" t="s">
        <v>125</v>
      </c>
      <c r="H9" s="489" t="s">
        <v>126</v>
      </c>
      <c r="I9" s="693" t="s">
        <v>127</v>
      </c>
      <c r="J9" s="491" t="s">
        <v>128</v>
      </c>
      <c r="K9" s="489" t="s">
        <v>129</v>
      </c>
      <c r="L9" s="492" t="s">
        <v>130</v>
      </c>
      <c r="M9" s="490" t="s">
        <v>131</v>
      </c>
      <c r="N9" s="493" t="s">
        <v>132</v>
      </c>
      <c r="O9" s="498" t="s">
        <v>133</v>
      </c>
    </row>
    <row r="10" spans="1:15" ht="15.75" thickBot="1">
      <c r="A10" s="178"/>
      <c r="B10" s="286" t="s">
        <v>114</v>
      </c>
      <c r="C10" s="313" t="s">
        <v>181</v>
      </c>
      <c r="D10" s="626">
        <f aca="true" t="shared" si="0" ref="D10:O10">+D11+D15+D16</f>
        <v>0</v>
      </c>
      <c r="E10" s="627">
        <f t="shared" si="0"/>
        <v>0</v>
      </c>
      <c r="F10" s="627">
        <f t="shared" si="0"/>
        <v>0</v>
      </c>
      <c r="G10" s="627">
        <f t="shared" si="0"/>
        <v>0</v>
      </c>
      <c r="H10" s="627">
        <f t="shared" si="0"/>
        <v>0</v>
      </c>
      <c r="I10" s="694">
        <f t="shared" si="0"/>
        <v>0</v>
      </c>
      <c r="J10" s="628">
        <f t="shared" si="0"/>
        <v>0</v>
      </c>
      <c r="K10" s="629">
        <f t="shared" si="0"/>
        <v>0</v>
      </c>
      <c r="L10" s="629">
        <f t="shared" si="0"/>
        <v>0</v>
      </c>
      <c r="M10" s="627">
        <f t="shared" si="0"/>
        <v>0</v>
      </c>
      <c r="N10" s="628">
        <f t="shared" si="0"/>
        <v>0</v>
      </c>
      <c r="O10" s="630">
        <f t="shared" si="0"/>
        <v>0</v>
      </c>
    </row>
    <row r="11" spans="1:15" ht="15.75" thickBot="1">
      <c r="A11" s="178"/>
      <c r="B11" s="281" t="s">
        <v>30</v>
      </c>
      <c r="C11" s="241" t="s">
        <v>292</v>
      </c>
      <c r="D11" s="575">
        <f>+D12+D13+D14</f>
        <v>0</v>
      </c>
      <c r="E11" s="575">
        <f>+E12+E13+E14</f>
        <v>0</v>
      </c>
      <c r="F11" s="575">
        <f aca="true" t="shared" si="1" ref="F11:O11">+F12+F13+F14</f>
        <v>0</v>
      </c>
      <c r="G11" s="575">
        <f t="shared" si="1"/>
        <v>0</v>
      </c>
      <c r="H11" s="575">
        <f t="shared" si="1"/>
        <v>0</v>
      </c>
      <c r="I11" s="569">
        <f t="shared" si="1"/>
        <v>0</v>
      </c>
      <c r="J11" s="568">
        <f t="shared" si="1"/>
        <v>0</v>
      </c>
      <c r="K11" s="575">
        <f t="shared" si="1"/>
        <v>0</v>
      </c>
      <c r="L11" s="575">
        <f t="shared" si="1"/>
        <v>0</v>
      </c>
      <c r="M11" s="575">
        <f t="shared" si="1"/>
        <v>0</v>
      </c>
      <c r="N11" s="575">
        <f t="shared" si="1"/>
        <v>0</v>
      </c>
      <c r="O11" s="569">
        <f t="shared" si="1"/>
        <v>0</v>
      </c>
    </row>
    <row r="12" spans="1:15" ht="15">
      <c r="A12" s="178"/>
      <c r="B12" s="282" t="s">
        <v>77</v>
      </c>
      <c r="C12" s="623" t="s">
        <v>291</v>
      </c>
      <c r="D12" s="247"/>
      <c r="E12" s="752"/>
      <c r="F12" s="247"/>
      <c r="G12" s="247"/>
      <c r="H12" s="247"/>
      <c r="I12" s="538"/>
      <c r="J12" s="247"/>
      <c r="K12" s="247"/>
      <c r="L12" s="247"/>
      <c r="M12" s="247"/>
      <c r="N12" s="247"/>
      <c r="O12" s="538"/>
    </row>
    <row r="13" spans="1:15" ht="15">
      <c r="A13" s="178"/>
      <c r="B13" s="283" t="s">
        <v>32</v>
      </c>
      <c r="C13" s="624" t="s">
        <v>295</v>
      </c>
      <c r="D13" s="256"/>
      <c r="E13" s="259"/>
      <c r="F13" s="256"/>
      <c r="G13" s="256"/>
      <c r="H13" s="256"/>
      <c r="I13" s="406"/>
      <c r="J13" s="256"/>
      <c r="K13" s="256"/>
      <c r="L13" s="256"/>
      <c r="M13" s="256"/>
      <c r="N13" s="256"/>
      <c r="O13" s="406"/>
    </row>
    <row r="14" spans="1:15" ht="15.75" thickBot="1">
      <c r="A14" s="178"/>
      <c r="B14" s="283" t="s">
        <v>33</v>
      </c>
      <c r="C14" s="624" t="s">
        <v>290</v>
      </c>
      <c r="D14" s="260"/>
      <c r="E14" s="260"/>
      <c r="F14" s="260"/>
      <c r="G14" s="260"/>
      <c r="H14" s="260"/>
      <c r="I14" s="405"/>
      <c r="J14" s="260"/>
      <c r="K14" s="260"/>
      <c r="L14" s="260"/>
      <c r="M14" s="260"/>
      <c r="N14" s="260"/>
      <c r="O14" s="405"/>
    </row>
    <row r="15" spans="1:15" ht="15.75" thickBot="1">
      <c r="A15" s="178"/>
      <c r="B15" s="281" t="s">
        <v>65</v>
      </c>
      <c r="C15" s="241" t="s">
        <v>178</v>
      </c>
      <c r="D15" s="620"/>
      <c r="E15" s="620"/>
      <c r="F15" s="620"/>
      <c r="G15" s="620"/>
      <c r="H15" s="620"/>
      <c r="I15" s="622"/>
      <c r="J15" s="621"/>
      <c r="K15" s="620"/>
      <c r="L15" s="620"/>
      <c r="M15" s="620"/>
      <c r="N15" s="620"/>
      <c r="O15" s="622"/>
    </row>
    <row r="16" spans="1:15" ht="15.75" thickBot="1">
      <c r="A16" s="178"/>
      <c r="B16" s="281" t="s">
        <v>66</v>
      </c>
      <c r="C16" s="241" t="s">
        <v>174</v>
      </c>
      <c r="D16" s="620"/>
      <c r="E16" s="620"/>
      <c r="F16" s="620"/>
      <c r="G16" s="621"/>
      <c r="H16" s="620"/>
      <c r="I16" s="622"/>
      <c r="J16" s="621"/>
      <c r="K16" s="620"/>
      <c r="L16" s="620"/>
      <c r="M16" s="620"/>
      <c r="N16" s="620"/>
      <c r="O16" s="622"/>
    </row>
    <row r="17" spans="1:15" ht="15.75" thickBot="1">
      <c r="A17" s="178"/>
      <c r="B17" s="280" t="s">
        <v>67</v>
      </c>
      <c r="C17" s="234" t="s">
        <v>299</v>
      </c>
      <c r="D17" s="677">
        <f>+D18+D23+D26+D27</f>
        <v>0</v>
      </c>
      <c r="E17" s="678">
        <f aca="true" t="shared" si="2" ref="E17:O17">+E18+E23+E26+E27</f>
        <v>0</v>
      </c>
      <c r="F17" s="689">
        <f t="shared" si="2"/>
        <v>0</v>
      </c>
      <c r="G17" s="678">
        <f t="shared" si="2"/>
        <v>0</v>
      </c>
      <c r="H17" s="683">
        <f t="shared" si="2"/>
        <v>0</v>
      </c>
      <c r="I17" s="695">
        <f t="shared" si="2"/>
        <v>0</v>
      </c>
      <c r="J17" s="677">
        <f t="shared" si="2"/>
        <v>0</v>
      </c>
      <c r="K17" s="683">
        <f t="shared" si="2"/>
        <v>0</v>
      </c>
      <c r="L17" s="678">
        <f t="shared" si="2"/>
        <v>0</v>
      </c>
      <c r="M17" s="678">
        <f t="shared" si="2"/>
        <v>0</v>
      </c>
      <c r="N17" s="678">
        <f t="shared" si="2"/>
        <v>0</v>
      </c>
      <c r="O17" s="698">
        <f t="shared" si="2"/>
        <v>0</v>
      </c>
    </row>
    <row r="18" spans="1:15" ht="15.75" thickBot="1">
      <c r="A18" s="178"/>
      <c r="B18" s="281" t="s">
        <v>43</v>
      </c>
      <c r="C18" s="241" t="s">
        <v>179</v>
      </c>
      <c r="D18" s="571">
        <f>+D19+D20+D21</f>
        <v>0</v>
      </c>
      <c r="E18" s="571">
        <f aca="true" t="shared" si="3" ref="E18:O18">+E19+E20+E21</f>
        <v>0</v>
      </c>
      <c r="F18" s="571">
        <f t="shared" si="3"/>
        <v>0</v>
      </c>
      <c r="G18" s="571">
        <f t="shared" si="3"/>
        <v>0</v>
      </c>
      <c r="H18" s="571">
        <f t="shared" si="3"/>
        <v>0</v>
      </c>
      <c r="I18" s="572">
        <f t="shared" si="3"/>
        <v>0</v>
      </c>
      <c r="J18" s="570">
        <f t="shared" si="3"/>
        <v>0</v>
      </c>
      <c r="K18" s="571">
        <f t="shared" si="3"/>
        <v>0</v>
      </c>
      <c r="L18" s="571">
        <f t="shared" si="3"/>
        <v>0</v>
      </c>
      <c r="M18" s="570">
        <f t="shared" si="3"/>
        <v>0</v>
      </c>
      <c r="N18" s="571">
        <f t="shared" si="3"/>
        <v>0</v>
      </c>
      <c r="O18" s="572">
        <f t="shared" si="3"/>
        <v>0</v>
      </c>
    </row>
    <row r="19" spans="1:15" ht="15">
      <c r="A19" s="178"/>
      <c r="B19" s="284" t="s">
        <v>44</v>
      </c>
      <c r="C19" s="369" t="s">
        <v>243</v>
      </c>
      <c r="D19" s="256"/>
      <c r="E19" s="256"/>
      <c r="F19" s="687"/>
      <c r="G19" s="256"/>
      <c r="H19" s="256"/>
      <c r="I19" s="406"/>
      <c r="J19" s="256"/>
      <c r="K19" s="256"/>
      <c r="L19" s="255"/>
      <c r="M19" s="256"/>
      <c r="N19" s="256"/>
      <c r="O19" s="257"/>
    </row>
    <row r="20" spans="1:15" ht="15">
      <c r="A20" s="178"/>
      <c r="B20" s="284" t="s">
        <v>47</v>
      </c>
      <c r="C20" s="265" t="s">
        <v>242</v>
      </c>
      <c r="D20" s="256"/>
      <c r="E20" s="256"/>
      <c r="F20" s="255"/>
      <c r="G20" s="256"/>
      <c r="H20" s="256"/>
      <c r="I20" s="406"/>
      <c r="J20" s="256"/>
      <c r="K20" s="256"/>
      <c r="L20" s="255"/>
      <c r="M20" s="256"/>
      <c r="N20" s="256"/>
      <c r="O20" s="257"/>
    </row>
    <row r="21" spans="1:15" ht="15">
      <c r="A21" s="178"/>
      <c r="B21" s="284" t="s">
        <v>50</v>
      </c>
      <c r="C21" s="246" t="s">
        <v>240</v>
      </c>
      <c r="D21" s="256"/>
      <c r="E21" s="256"/>
      <c r="F21" s="251"/>
      <c r="G21" s="256"/>
      <c r="H21" s="256"/>
      <c r="I21" s="406"/>
      <c r="J21" s="256"/>
      <c r="K21" s="256"/>
      <c r="L21" s="251"/>
      <c r="M21" s="256"/>
      <c r="N21" s="256"/>
      <c r="O21" s="257"/>
    </row>
    <row r="22" spans="1:15" ht="15.75" thickBot="1">
      <c r="A22" s="178"/>
      <c r="B22" s="284" t="s">
        <v>51</v>
      </c>
      <c r="C22" s="246" t="s">
        <v>296</v>
      </c>
      <c r="D22" s="252"/>
      <c r="E22" s="252"/>
      <c r="F22" s="751"/>
      <c r="G22" s="252"/>
      <c r="H22" s="252"/>
      <c r="I22" s="749"/>
      <c r="J22" s="252"/>
      <c r="K22" s="252"/>
      <c r="L22" s="751"/>
      <c r="M22" s="252"/>
      <c r="N22" s="252"/>
      <c r="O22" s="750"/>
    </row>
    <row r="23" spans="1:15" ht="15.75" thickBot="1">
      <c r="A23" s="178"/>
      <c r="B23" s="281" t="s">
        <v>53</v>
      </c>
      <c r="C23" s="241" t="s">
        <v>180</v>
      </c>
      <c r="D23" s="243">
        <f>+D24+D25</f>
        <v>0</v>
      </c>
      <c r="E23" s="243">
        <f aca="true" t="shared" si="4" ref="E23:O23">+E24+E25</f>
        <v>0</v>
      </c>
      <c r="F23" s="243">
        <f t="shared" si="4"/>
        <v>0</v>
      </c>
      <c r="G23" s="243">
        <f t="shared" si="4"/>
        <v>0</v>
      </c>
      <c r="H23" s="243">
        <f t="shared" si="4"/>
        <v>0</v>
      </c>
      <c r="I23" s="244">
        <f t="shared" si="4"/>
        <v>0</v>
      </c>
      <c r="J23" s="242">
        <f t="shared" si="4"/>
        <v>0</v>
      </c>
      <c r="K23" s="243">
        <f t="shared" si="4"/>
        <v>0</v>
      </c>
      <c r="L23" s="243">
        <f t="shared" si="4"/>
        <v>0</v>
      </c>
      <c r="M23" s="243">
        <f t="shared" si="4"/>
        <v>0</v>
      </c>
      <c r="N23" s="243">
        <f t="shared" si="4"/>
        <v>0</v>
      </c>
      <c r="O23" s="244">
        <f t="shared" si="4"/>
        <v>0</v>
      </c>
    </row>
    <row r="24" spans="1:15" ht="15">
      <c r="A24" s="178"/>
      <c r="B24" s="285" t="s">
        <v>96</v>
      </c>
      <c r="C24" s="624" t="s">
        <v>297</v>
      </c>
      <c r="D24" s="264"/>
      <c r="E24" s="264"/>
      <c r="F24" s="264"/>
      <c r="G24" s="264"/>
      <c r="H24" s="264"/>
      <c r="I24" s="500"/>
      <c r="J24" s="691"/>
      <c r="K24" s="264"/>
      <c r="L24" s="264"/>
      <c r="M24" s="264"/>
      <c r="N24" s="264"/>
      <c r="O24" s="500"/>
    </row>
    <row r="25" spans="1:15" ht="15.75" thickBot="1">
      <c r="A25" s="178"/>
      <c r="B25" s="284" t="s">
        <v>141</v>
      </c>
      <c r="C25" s="624" t="s">
        <v>297</v>
      </c>
      <c r="D25" s="267"/>
      <c r="E25" s="267"/>
      <c r="F25" s="267"/>
      <c r="G25" s="267"/>
      <c r="H25" s="267"/>
      <c r="I25" s="547"/>
      <c r="J25" s="266"/>
      <c r="K25" s="267"/>
      <c r="L25" s="267"/>
      <c r="M25" s="267"/>
      <c r="N25" s="267"/>
      <c r="O25" s="547"/>
    </row>
    <row r="26" spans="1:15" ht="15.75" thickBot="1">
      <c r="A26" s="178"/>
      <c r="B26" s="281" t="s">
        <v>54</v>
      </c>
      <c r="C26" s="241" t="s">
        <v>294</v>
      </c>
      <c r="D26" s="620"/>
      <c r="E26" s="620"/>
      <c r="F26" s="620"/>
      <c r="G26" s="620"/>
      <c r="H26" s="620"/>
      <c r="I26" s="622"/>
      <c r="J26" s="621"/>
      <c r="K26" s="620"/>
      <c r="L26" s="620"/>
      <c r="M26" s="620"/>
      <c r="N26" s="620"/>
      <c r="O26" s="622"/>
    </row>
    <row r="27" spans="1:15" ht="15">
      <c r="A27" s="178"/>
      <c r="B27" s="532" t="s">
        <v>55</v>
      </c>
      <c r="C27" s="533" t="s">
        <v>293</v>
      </c>
      <c r="D27" s="402"/>
      <c r="E27" s="402"/>
      <c r="F27" s="402"/>
      <c r="G27" s="402"/>
      <c r="H27" s="402"/>
      <c r="I27" s="403"/>
      <c r="J27" s="692"/>
      <c r="K27" s="402"/>
      <c r="L27" s="402"/>
      <c r="M27" s="402"/>
      <c r="N27" s="402"/>
      <c r="O27" s="403"/>
    </row>
  </sheetData>
  <sheetProtection/>
  <printOptions/>
  <pageMargins left="0.2" right="0.2" top="0.3" bottom="0.3" header="0.3" footer="0.3"/>
  <pageSetup horizontalDpi="600" verticalDpi="600" orientation="landscape" paperSize="9" r:id="rId1"/>
  <ignoredErrors>
    <ignoredError sqref="B10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Tubin</dc:creator>
  <cp:keywords/>
  <dc:description/>
  <cp:lastModifiedBy>AERS</cp:lastModifiedBy>
  <cp:lastPrinted>2023-09-08T12:12:00Z</cp:lastPrinted>
  <dcterms:created xsi:type="dcterms:W3CDTF">2014-01-24T10:47:57Z</dcterms:created>
  <dcterms:modified xsi:type="dcterms:W3CDTF">2024-01-31T10:50:22Z</dcterms:modified>
  <cp:category/>
  <cp:version/>
  <cp:contentType/>
  <cp:contentStatus/>
</cp:coreProperties>
</file>